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tanden" sheetId="1" r:id="rId1"/>
    <sheet name="ontmoetingen" sheetId="2" r:id="rId2"/>
    <sheet name="imp-vp-schaal" sheetId="3" r:id="rId3"/>
    <sheet name="teams" sheetId="4" r:id="rId4"/>
    <sheet name="schema" sheetId="5" r:id="rId5"/>
    <sheet name="scorecontrole" sheetId="6" r:id="rId6"/>
    <sheet name="IMPschaal" sheetId="7" r:id="rId7"/>
  </sheets>
  <calcPr calcId="125725"/>
</workbook>
</file>

<file path=xl/calcChain.xml><?xml version="1.0" encoding="utf-8"?>
<calcChain xmlns="http://schemas.openxmlformats.org/spreadsheetml/2006/main">
  <c r="L4" i="1"/>
  <c r="L2"/>
  <c r="L6"/>
  <c r="L5"/>
  <c r="L9"/>
  <c r="L7"/>
  <c r="L8"/>
  <c r="L10"/>
  <c r="L11"/>
  <c r="L3"/>
  <c r="J2"/>
  <c r="J3"/>
  <c r="J9"/>
  <c r="J5"/>
  <c r="J6"/>
  <c r="J7"/>
  <c r="J8"/>
  <c r="J10"/>
  <c r="J11"/>
  <c r="J4"/>
  <c r="G7"/>
  <c r="G4"/>
  <c r="G6"/>
  <c r="G3"/>
  <c r="G9"/>
  <c r="G10"/>
  <c r="G8"/>
  <c r="G5"/>
  <c r="D34" i="6"/>
  <c r="D33"/>
  <c r="E5" i="1"/>
  <c r="E2"/>
  <c r="E4"/>
  <c r="E6"/>
  <c r="E9"/>
  <c r="E3"/>
  <c r="E8"/>
  <c r="E10"/>
  <c r="E11"/>
  <c r="E7"/>
  <c r="H3" i="2"/>
  <c r="I3"/>
  <c r="H5"/>
  <c r="I5"/>
  <c r="H6"/>
  <c r="I6"/>
  <c r="H8"/>
  <c r="I8"/>
  <c r="H9"/>
  <c r="I9"/>
  <c r="H11"/>
  <c r="I11"/>
  <c r="H12"/>
  <c r="I12"/>
  <c r="H14"/>
  <c r="I14"/>
  <c r="H15"/>
  <c r="I15"/>
  <c r="H2"/>
  <c r="I2"/>
  <c r="D36" i="6"/>
  <c r="D37"/>
  <c r="D38"/>
  <c r="D39"/>
  <c r="D40"/>
  <c r="D41"/>
  <c r="D42"/>
  <c r="D43"/>
  <c r="D35"/>
  <c r="G38"/>
  <c r="F38" s="1"/>
  <c r="G39"/>
  <c r="E39" s="1"/>
  <c r="G40"/>
  <c r="F40" s="1"/>
  <c r="G41"/>
  <c r="E41" s="1"/>
  <c r="G42"/>
  <c r="E42" s="1"/>
  <c r="G43"/>
  <c r="E43" s="1"/>
  <c r="D3"/>
  <c r="D4"/>
  <c r="D5"/>
  <c r="D6"/>
  <c r="D7"/>
  <c r="D8"/>
  <c r="D9"/>
  <c r="D10"/>
  <c r="D13"/>
  <c r="D14"/>
  <c r="D15"/>
  <c r="D16"/>
  <c r="D17"/>
  <c r="D18"/>
  <c r="D19"/>
  <c r="D20"/>
  <c r="D21"/>
  <c r="D24"/>
  <c r="D25"/>
  <c r="D26"/>
  <c r="D27"/>
  <c r="D28"/>
  <c r="D29"/>
  <c r="D30"/>
  <c r="D31"/>
  <c r="D32"/>
  <c r="D46"/>
  <c r="D47"/>
  <c r="D48"/>
  <c r="D49"/>
  <c r="D50"/>
  <c r="D51"/>
  <c r="D52"/>
  <c r="D53"/>
  <c r="D54"/>
  <c r="D2"/>
  <c r="G3"/>
  <c r="E3" s="1"/>
  <c r="G4"/>
  <c r="E4" s="1"/>
  <c r="G5"/>
  <c r="E5" s="1"/>
  <c r="G6"/>
  <c r="E6" s="1"/>
  <c r="G7"/>
  <c r="E7" s="1"/>
  <c r="G8"/>
  <c r="E8" s="1"/>
  <c r="G9"/>
  <c r="E9" s="1"/>
  <c r="G10"/>
  <c r="E10" s="1"/>
  <c r="G13"/>
  <c r="E13" s="1"/>
  <c r="G14"/>
  <c r="E14" s="1"/>
  <c r="G15"/>
  <c r="E15" s="1"/>
  <c r="G16"/>
  <c r="E16" s="1"/>
  <c r="G17"/>
  <c r="E17" s="1"/>
  <c r="G18"/>
  <c r="E18" s="1"/>
  <c r="G19"/>
  <c r="E19" s="1"/>
  <c r="G20"/>
  <c r="E20" s="1"/>
  <c r="G21"/>
  <c r="E21" s="1"/>
  <c r="G24"/>
  <c r="E24" s="1"/>
  <c r="G25"/>
  <c r="E25" s="1"/>
  <c r="G26"/>
  <c r="E26" s="1"/>
  <c r="G27"/>
  <c r="E27" s="1"/>
  <c r="G28"/>
  <c r="E28" s="1"/>
  <c r="G29"/>
  <c r="E29" s="1"/>
  <c r="G30"/>
  <c r="E30" s="1"/>
  <c r="G31"/>
  <c r="E31" s="1"/>
  <c r="G32"/>
  <c r="E32" s="1"/>
  <c r="G35"/>
  <c r="E35" s="1"/>
  <c r="G36"/>
  <c r="E36" s="1"/>
  <c r="G37"/>
  <c r="E37" s="1"/>
  <c r="G46"/>
  <c r="E46" s="1"/>
  <c r="G47"/>
  <c r="E47" s="1"/>
  <c r="G48"/>
  <c r="E48" s="1"/>
  <c r="G49"/>
  <c r="E49" s="1"/>
  <c r="G50"/>
  <c r="E50" s="1"/>
  <c r="G51"/>
  <c r="E51" s="1"/>
  <c r="G52"/>
  <c r="E52" s="1"/>
  <c r="G53"/>
  <c r="E53" s="1"/>
  <c r="G54"/>
  <c r="E54" s="1"/>
  <c r="G2"/>
  <c r="E2" s="1"/>
  <c r="E11" s="1"/>
  <c r="G143" i="2"/>
  <c r="I143" s="1"/>
  <c r="G142"/>
  <c r="I142" s="1"/>
  <c r="G140"/>
  <c r="I140" s="1"/>
  <c r="G139"/>
  <c r="I139" s="1"/>
  <c r="G137"/>
  <c r="I137" s="1"/>
  <c r="G136"/>
  <c r="I136" s="1"/>
  <c r="G134"/>
  <c r="I134" s="1"/>
  <c r="G133"/>
  <c r="I133" s="1"/>
  <c r="G131"/>
  <c r="I131" s="1"/>
  <c r="G130"/>
  <c r="I130" s="1"/>
  <c r="G127"/>
  <c r="I127" s="1"/>
  <c r="G126"/>
  <c r="I126" s="1"/>
  <c r="G124"/>
  <c r="I124" s="1"/>
  <c r="G123"/>
  <c r="I123" s="1"/>
  <c r="G121"/>
  <c r="I121" s="1"/>
  <c r="G120"/>
  <c r="I120" s="1"/>
  <c r="G118"/>
  <c r="I118" s="1"/>
  <c r="G117"/>
  <c r="I117" s="1"/>
  <c r="G115"/>
  <c r="I115" s="1"/>
  <c r="G114"/>
  <c r="I114" s="1"/>
  <c r="G111"/>
  <c r="I111" s="1"/>
  <c r="G110"/>
  <c r="I110" s="1"/>
  <c r="G108"/>
  <c r="I108" s="1"/>
  <c r="G107"/>
  <c r="I107" s="1"/>
  <c r="G105"/>
  <c r="I105" s="1"/>
  <c r="G104"/>
  <c r="I104" s="1"/>
  <c r="G102"/>
  <c r="I102" s="1"/>
  <c r="G101"/>
  <c r="I101" s="1"/>
  <c r="G99"/>
  <c r="I99" s="1"/>
  <c r="G98"/>
  <c r="I98" s="1"/>
  <c r="G95"/>
  <c r="I95" s="1"/>
  <c r="G94"/>
  <c r="I94" s="1"/>
  <c r="G92"/>
  <c r="I92" s="1"/>
  <c r="G91"/>
  <c r="I91" s="1"/>
  <c r="G89"/>
  <c r="I89" s="1"/>
  <c r="G88"/>
  <c r="I88" s="1"/>
  <c r="G86"/>
  <c r="I86" s="1"/>
  <c r="G85"/>
  <c r="I85" s="1"/>
  <c r="G83"/>
  <c r="I83" s="1"/>
  <c r="G82"/>
  <c r="I82" s="1"/>
  <c r="G79"/>
  <c r="I79" s="1"/>
  <c r="G78"/>
  <c r="I78" s="1"/>
  <c r="G76"/>
  <c r="I76" s="1"/>
  <c r="G75"/>
  <c r="I75" s="1"/>
  <c r="G73"/>
  <c r="I73" s="1"/>
  <c r="G72"/>
  <c r="I72" s="1"/>
  <c r="G70"/>
  <c r="I70" s="1"/>
  <c r="G69"/>
  <c r="I69" s="1"/>
  <c r="G67"/>
  <c r="I67" s="1"/>
  <c r="G66"/>
  <c r="I66" s="1"/>
  <c r="G63"/>
  <c r="I63" s="1"/>
  <c r="G62"/>
  <c r="I62" s="1"/>
  <c r="G60"/>
  <c r="I60" s="1"/>
  <c r="G59"/>
  <c r="I59" s="1"/>
  <c r="G57"/>
  <c r="I57" s="1"/>
  <c r="G56"/>
  <c r="I56" s="1"/>
  <c r="G54"/>
  <c r="I54" s="1"/>
  <c r="G53"/>
  <c r="I53" s="1"/>
  <c r="G51"/>
  <c r="I51" s="1"/>
  <c r="G50"/>
  <c r="I50" s="1"/>
  <c r="G47"/>
  <c r="I47" s="1"/>
  <c r="G46"/>
  <c r="I46" s="1"/>
  <c r="G44"/>
  <c r="I44" s="1"/>
  <c r="G43"/>
  <c r="I43" s="1"/>
  <c r="G41"/>
  <c r="I41" s="1"/>
  <c r="G40"/>
  <c r="I40" s="1"/>
  <c r="G38"/>
  <c r="I38" s="1"/>
  <c r="G37"/>
  <c r="I37" s="1"/>
  <c r="G35"/>
  <c r="I35" s="1"/>
  <c r="G34"/>
  <c r="I34" s="1"/>
  <c r="G31"/>
  <c r="I31" s="1"/>
  <c r="G30"/>
  <c r="I30" s="1"/>
  <c r="G28"/>
  <c r="I28" s="1"/>
  <c r="G27"/>
  <c r="I27" s="1"/>
  <c r="G25"/>
  <c r="I25" s="1"/>
  <c r="G24"/>
  <c r="I24" s="1"/>
  <c r="G22"/>
  <c r="I22" s="1"/>
  <c r="G21"/>
  <c r="I21" s="1"/>
  <c r="G19"/>
  <c r="I19" s="1"/>
  <c r="G18"/>
  <c r="I18" s="1"/>
  <c r="G3"/>
  <c r="G5"/>
  <c r="G6"/>
  <c r="G8"/>
  <c r="G9"/>
  <c r="G11"/>
  <c r="G12"/>
  <c r="G14"/>
  <c r="G15"/>
  <c r="G2"/>
  <c r="C143"/>
  <c r="C142"/>
  <c r="C140"/>
  <c r="C139"/>
  <c r="C137"/>
  <c r="C136"/>
  <c r="C134"/>
  <c r="C133"/>
  <c r="C131"/>
  <c r="C130"/>
  <c r="C127"/>
  <c r="C126"/>
  <c r="C124"/>
  <c r="C123"/>
  <c r="C121"/>
  <c r="C120"/>
  <c r="C118"/>
  <c r="C117"/>
  <c r="C115"/>
  <c r="C114"/>
  <c r="C111"/>
  <c r="C110"/>
  <c r="C108"/>
  <c r="C107"/>
  <c r="C105"/>
  <c r="C104"/>
  <c r="C102"/>
  <c r="C101"/>
  <c r="C99"/>
  <c r="C98"/>
  <c r="C95"/>
  <c r="C94"/>
  <c r="C92"/>
  <c r="C91"/>
  <c r="C89"/>
  <c r="C88"/>
  <c r="C86"/>
  <c r="C85"/>
  <c r="C83"/>
  <c r="C82"/>
  <c r="C79"/>
  <c r="C78"/>
  <c r="C76"/>
  <c r="C75"/>
  <c r="C73"/>
  <c r="C72"/>
  <c r="C70"/>
  <c r="C69"/>
  <c r="C67"/>
  <c r="C66"/>
  <c r="C63"/>
  <c r="C62"/>
  <c r="C60"/>
  <c r="C59"/>
  <c r="C57"/>
  <c r="C56"/>
  <c r="C54"/>
  <c r="C53"/>
  <c r="C51"/>
  <c r="C50"/>
  <c r="C47"/>
  <c r="C46"/>
  <c r="C44"/>
  <c r="C43"/>
  <c r="C41"/>
  <c r="C40"/>
  <c r="C38"/>
  <c r="C37"/>
  <c r="C35"/>
  <c r="C34"/>
  <c r="C31"/>
  <c r="C30"/>
  <c r="C28"/>
  <c r="C27"/>
  <c r="C25"/>
  <c r="C24"/>
  <c r="C22"/>
  <c r="C21"/>
  <c r="C19"/>
  <c r="C18"/>
  <c r="C3"/>
  <c r="C5"/>
  <c r="C6"/>
  <c r="C8"/>
  <c r="C9"/>
  <c r="C11"/>
  <c r="C12"/>
  <c r="C14"/>
  <c r="C15"/>
  <c r="C2"/>
  <c r="H143" l="1"/>
  <c r="H142"/>
  <c r="H140"/>
  <c r="H139"/>
  <c r="H137"/>
  <c r="H136"/>
  <c r="H134"/>
  <c r="H133"/>
  <c r="H131"/>
  <c r="H130"/>
  <c r="H124"/>
  <c r="H123"/>
  <c r="H127"/>
  <c r="H126"/>
  <c r="H121"/>
  <c r="H120"/>
  <c r="H118"/>
  <c r="H117"/>
  <c r="H115"/>
  <c r="H114"/>
  <c r="H111"/>
  <c r="H110"/>
  <c r="H108"/>
  <c r="H107"/>
  <c r="H105"/>
  <c r="H104"/>
  <c r="H102"/>
  <c r="H101"/>
  <c r="H99"/>
  <c r="H98"/>
  <c r="H95"/>
  <c r="H94"/>
  <c r="H92"/>
  <c r="H91"/>
  <c r="H89"/>
  <c r="H88"/>
  <c r="H86"/>
  <c r="H85"/>
  <c r="H83"/>
  <c r="H82"/>
  <c r="H76"/>
  <c r="H75"/>
  <c r="H73"/>
  <c r="H72"/>
  <c r="H70"/>
  <c r="H69"/>
  <c r="H67"/>
  <c r="H66"/>
  <c r="H79"/>
  <c r="H78"/>
  <c r="H63"/>
  <c r="H62"/>
  <c r="H60"/>
  <c r="H59"/>
  <c r="H57"/>
  <c r="H56"/>
  <c r="H54"/>
  <c r="H53"/>
  <c r="H51"/>
  <c r="H50"/>
  <c r="F48" i="6"/>
  <c r="H47" i="2"/>
  <c r="H46"/>
  <c r="H44"/>
  <c r="H43"/>
  <c r="H41"/>
  <c r="H40"/>
  <c r="H38"/>
  <c r="H37"/>
  <c r="H35"/>
  <c r="H34"/>
  <c r="H31"/>
  <c r="H30"/>
  <c r="H28"/>
  <c r="H27"/>
  <c r="H25"/>
  <c r="H24"/>
  <c r="H22"/>
  <c r="H21"/>
  <c r="H19"/>
  <c r="H18"/>
  <c r="F43" i="6"/>
  <c r="F24"/>
  <c r="F30"/>
  <c r="F27"/>
  <c r="F25"/>
  <c r="F3"/>
  <c r="F15"/>
  <c r="F18"/>
  <c r="F54"/>
  <c r="F49"/>
  <c r="F47"/>
  <c r="F15" i="2"/>
  <c r="F14"/>
  <c r="F12"/>
  <c r="F11"/>
  <c r="F9"/>
  <c r="F8"/>
  <c r="F6"/>
  <c r="F5"/>
  <c r="F32" i="6"/>
  <c r="F29"/>
  <c r="F21"/>
  <c r="F19"/>
  <c r="F16"/>
  <c r="F10"/>
  <c r="F8"/>
  <c r="F7"/>
  <c r="F52"/>
  <c r="F51"/>
  <c r="F53"/>
  <c r="F50"/>
  <c r="F46"/>
  <c r="F31"/>
  <c r="F28"/>
  <c r="F26"/>
  <c r="F20"/>
  <c r="F17"/>
  <c r="F14"/>
  <c r="F13"/>
  <c r="F9"/>
  <c r="F6"/>
  <c r="F4"/>
  <c r="F5"/>
  <c r="F42"/>
  <c r="F41"/>
  <c r="E40"/>
  <c r="F39"/>
  <c r="E38"/>
  <c r="F35"/>
  <c r="F37"/>
  <c r="F36"/>
  <c r="E55"/>
  <c r="F55"/>
  <c r="E44"/>
  <c r="F44"/>
  <c r="E33"/>
  <c r="F33"/>
  <c r="E22"/>
  <c r="F22"/>
  <c r="F2"/>
  <c r="F11" s="1"/>
  <c r="F130" i="2"/>
  <c r="M11" i="1" s="1"/>
  <c r="F131" i="2"/>
  <c r="M10" i="1" s="1"/>
  <c r="F133" i="2"/>
  <c r="M8" i="1" s="1"/>
  <c r="F134" i="2"/>
  <c r="M7" i="1" s="1"/>
  <c r="F136" i="2"/>
  <c r="M3" i="1" s="1"/>
  <c r="F137" i="2"/>
  <c r="M5" i="1" s="1"/>
  <c r="F139" i="2"/>
  <c r="M9" i="1" s="1"/>
  <c r="F140" i="2"/>
  <c r="M2" i="1" s="1"/>
  <c r="F142" i="2"/>
  <c r="M6" i="1" s="1"/>
  <c r="F143" i="2"/>
  <c r="M4" i="1" s="1"/>
  <c r="F114" i="2"/>
  <c r="F115"/>
  <c r="F117"/>
  <c r="F118"/>
  <c r="F120"/>
  <c r="F121"/>
  <c r="F123"/>
  <c r="F124"/>
  <c r="F126"/>
  <c r="F127"/>
  <c r="F98"/>
  <c r="K11" i="1" s="1"/>
  <c r="F99" i="2"/>
  <c r="K3" i="1" s="1"/>
  <c r="F101" i="2"/>
  <c r="K9" i="1" s="1"/>
  <c r="F102" i="2"/>
  <c r="K8" i="1" s="1"/>
  <c r="F104" i="2"/>
  <c r="K6" i="1" s="1"/>
  <c r="F105" i="2"/>
  <c r="K10" i="1" s="1"/>
  <c r="F107" i="2"/>
  <c r="K4" i="1" s="1"/>
  <c r="F108" i="2"/>
  <c r="K7" i="1" s="1"/>
  <c r="F110" i="2"/>
  <c r="K2" i="1" s="1"/>
  <c r="F111" i="2"/>
  <c r="K5" i="1" s="1"/>
  <c r="F82" i="2"/>
  <c r="F83"/>
  <c r="F85"/>
  <c r="F86"/>
  <c r="F88"/>
  <c r="F89"/>
  <c r="F91"/>
  <c r="F92"/>
  <c r="F94"/>
  <c r="F95"/>
  <c r="F66"/>
  <c r="I11" i="1" s="1"/>
  <c r="F67" i="2"/>
  <c r="I6" i="1" s="1"/>
  <c r="F69" i="2"/>
  <c r="I4" i="1" s="1"/>
  <c r="F70" i="2"/>
  <c r="I9" i="1" s="1"/>
  <c r="F72" i="2"/>
  <c r="I2" i="1" s="1"/>
  <c r="F73" i="2"/>
  <c r="I3" i="1" s="1"/>
  <c r="F75" i="2"/>
  <c r="I5" i="1" s="1"/>
  <c r="F76" i="2"/>
  <c r="I8" i="1" s="1"/>
  <c r="F78" i="2"/>
  <c r="I7" i="1" s="1"/>
  <c r="F79" i="2"/>
  <c r="I10" i="1" s="1"/>
  <c r="F50" i="2"/>
  <c r="H11" i="1" s="1"/>
  <c r="F51" i="2"/>
  <c r="H4" i="1" s="1"/>
  <c r="F53" i="2"/>
  <c r="H2" i="1" s="1"/>
  <c r="F54" i="2"/>
  <c r="H6" i="1" s="1"/>
  <c r="F56" i="2"/>
  <c r="H5" i="1" s="1"/>
  <c r="F57" i="2"/>
  <c r="H9" i="1" s="1"/>
  <c r="F59" i="2"/>
  <c r="H7" i="1" s="1"/>
  <c r="F60" i="2"/>
  <c r="H3" i="1" s="1"/>
  <c r="F62" i="2"/>
  <c r="H10" i="1" s="1"/>
  <c r="F63" i="2"/>
  <c r="H8" i="1" s="1"/>
  <c r="F34" i="2"/>
  <c r="G11" i="1" s="1"/>
  <c r="F35" i="2"/>
  <c r="G2" i="1" s="1"/>
  <c r="F37" i="2"/>
  <c r="F38"/>
  <c r="F40"/>
  <c r="F41"/>
  <c r="F43"/>
  <c r="F44"/>
  <c r="F46"/>
  <c r="F47"/>
  <c r="F18"/>
  <c r="F11" i="1" s="1"/>
  <c r="F19" i="2"/>
  <c r="F5" i="1" s="1"/>
  <c r="F21" i="2"/>
  <c r="F7" i="1" s="1"/>
  <c r="F22" i="2"/>
  <c r="F2" i="1" s="1"/>
  <c r="F24" i="2"/>
  <c r="F10" i="1" s="1"/>
  <c r="F25" i="2"/>
  <c r="F4" i="1" s="1"/>
  <c r="F27" i="2"/>
  <c r="F8" i="1" s="1"/>
  <c r="F28" i="2"/>
  <c r="F6" i="1" s="1"/>
  <c r="F30" i="2"/>
  <c r="F3" i="1" s="1"/>
  <c r="F31" i="2"/>
  <c r="F9" i="1" s="1"/>
  <c r="F3" i="2"/>
  <c r="D5" i="1" s="1"/>
  <c r="D9" l="1"/>
  <c r="D3"/>
  <c r="D6"/>
  <c r="D8"/>
  <c r="D4"/>
  <c r="D10"/>
  <c r="D2"/>
  <c r="D11"/>
  <c r="D7"/>
</calcChain>
</file>

<file path=xl/sharedStrings.xml><?xml version="1.0" encoding="utf-8"?>
<sst xmlns="http://schemas.openxmlformats.org/spreadsheetml/2006/main" count="141" uniqueCount="101">
  <si>
    <t>Romanski</t>
  </si>
  <si>
    <t>Drenkelford</t>
  </si>
  <si>
    <t>Auken</t>
  </si>
  <si>
    <t>Kamras</t>
  </si>
  <si>
    <t>Vainikonis</t>
  </si>
  <si>
    <t>Berger</t>
  </si>
  <si>
    <t>Jahr</t>
  </si>
  <si>
    <t>Mucha</t>
  </si>
  <si>
    <t>Lenz</t>
  </si>
  <si>
    <t>ronde</t>
  </si>
  <si>
    <t>1-2</t>
  </si>
  <si>
    <t>3-4</t>
  </si>
  <si>
    <t>5-6</t>
  </si>
  <si>
    <t>7-8</t>
  </si>
  <si>
    <t>9-10</t>
  </si>
  <si>
    <t>tafels</t>
  </si>
  <si>
    <t>Grzelak</t>
  </si>
  <si>
    <t>Borewicz</t>
  </si>
  <si>
    <t>Kutner</t>
  </si>
  <si>
    <t>Bausback</t>
  </si>
  <si>
    <t>Buchlev</t>
  </si>
  <si>
    <t>Reim</t>
  </si>
  <si>
    <t>Welland</t>
  </si>
  <si>
    <t>Jack</t>
  </si>
  <si>
    <t>Upmark</t>
  </si>
  <si>
    <t>Ventin</t>
  </si>
  <si>
    <t>Wrang</t>
  </si>
  <si>
    <t>Lasocki</t>
  </si>
  <si>
    <t>Arlovich</t>
  </si>
  <si>
    <t>Vaiknikonis jr</t>
  </si>
  <si>
    <t>Olanski</t>
  </si>
  <si>
    <t>Erhart</t>
  </si>
  <si>
    <t>Hamaoui</t>
  </si>
  <si>
    <t>Korzyskowski</t>
  </si>
  <si>
    <t>Uhlmann</t>
  </si>
  <si>
    <t>Mattsson</t>
  </si>
  <si>
    <t>Caroni</t>
  </si>
  <si>
    <t>Gwinner</t>
  </si>
  <si>
    <t>Piedra</t>
  </si>
  <si>
    <t>Boesiger</t>
  </si>
  <si>
    <t>Valsangiacomo</t>
  </si>
  <si>
    <t>team</t>
  </si>
  <si>
    <t>Round 1</t>
  </si>
  <si>
    <t>Round 2</t>
  </si>
  <si>
    <t>Round 6</t>
  </si>
  <si>
    <t>Round 3</t>
  </si>
  <si>
    <t>Round 4</t>
  </si>
  <si>
    <t>Round 5</t>
  </si>
  <si>
    <t>Round 7</t>
  </si>
  <si>
    <t>Round 8</t>
  </si>
  <si>
    <t>Round 9</t>
  </si>
  <si>
    <t>VP</t>
  </si>
  <si>
    <t>IMP</t>
  </si>
  <si>
    <t>table</t>
  </si>
  <si>
    <t>Reese Milner</t>
  </si>
  <si>
    <t>Teamnr.</t>
  </si>
  <si>
    <t>Names:</t>
  </si>
  <si>
    <t>Wildavsky</t>
  </si>
  <si>
    <t>Mme Auken</t>
  </si>
  <si>
    <t>Mme Michielsen</t>
  </si>
  <si>
    <t>Mme Haemmerli</t>
  </si>
  <si>
    <t>Mme Langer</t>
  </si>
  <si>
    <t>Mme Mucha</t>
  </si>
  <si>
    <t>Mme Lenz</t>
  </si>
  <si>
    <t>Mme Deilmann</t>
  </si>
  <si>
    <t>Mme Hederer</t>
  </si>
  <si>
    <t>Mme Haug</t>
  </si>
  <si>
    <t>Participants St Moritz Team Tournament 2013</t>
  </si>
  <si>
    <t>Match 1</t>
  </si>
  <si>
    <t>Match 2</t>
  </si>
  <si>
    <t>Match 3</t>
  </si>
  <si>
    <t>Match 4</t>
  </si>
  <si>
    <t>Match 5</t>
  </si>
  <si>
    <t>open</t>
  </si>
  <si>
    <t>closed</t>
  </si>
  <si>
    <t>difference</t>
  </si>
  <si>
    <t>impvoor</t>
  </si>
  <si>
    <t>imptegen</t>
  </si>
  <si>
    <t>The White House</t>
  </si>
  <si>
    <t>Google</t>
  </si>
  <si>
    <t>9</t>
  </si>
  <si>
    <t>10</t>
  </si>
  <si>
    <t>Rank</t>
  </si>
  <si>
    <t>Total</t>
  </si>
  <si>
    <t>1</t>
  </si>
  <si>
    <t>8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</si>
  <si>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</si>
  <si>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</si>
  <si>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</si>
  <si>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</si>
  <si>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</si>
  <si>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</si>
  <si>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</si>
  <si>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</si>
  <si>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</si>
  <si>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5</t>
  </si>
  <si>
    <t>6</t>
  </si>
  <si>
    <t>7</t>
  </si>
  <si>
    <t>4</t>
  </si>
  <si>
    <t>2</t>
  </si>
  <si>
    <t>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</si>
</sst>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L5" sqref="L5"/>
    </sheetView>
  </sheetViews>
  <sheetFormatPr defaultRowHeight="18.75"/>
  <cols>
    <col min="1" max="1" width="7.5703125" style="21" customWidth="1"/>
    <col min="2" max="2" width="4.140625" style="9" hidden="1" customWidth="1"/>
    <col min="3" max="3" width="20.28515625" style="9" bestFit="1" customWidth="1"/>
    <col min="4" max="4" width="9.85546875" style="8" customWidth="1"/>
    <col min="5" max="13" width="10" style="8" bestFit="1" customWidth="1"/>
  </cols>
  <sheetData>
    <row r="1" spans="1:13" s="5" customFormat="1">
      <c r="A1" s="20" t="s">
        <v>82</v>
      </c>
      <c r="B1" s="7"/>
      <c r="C1" s="7"/>
      <c r="D1" s="6" t="s">
        <v>83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  <c r="J1" s="6" t="s">
        <v>91</v>
      </c>
      <c r="K1" s="6" t="s">
        <v>92</v>
      </c>
      <c r="L1" s="6" t="s">
        <v>93</v>
      </c>
      <c r="M1" s="6" t="s">
        <v>94</v>
      </c>
    </row>
    <row r="2" spans="1:13">
      <c r="A2" s="21" t="s">
        <v>84</v>
      </c>
      <c r="B2" s="9">
        <v>3</v>
      </c>
      <c r="C2" s="9" t="s">
        <v>2</v>
      </c>
      <c r="D2" s="8">
        <f>SUM(E2:M2)</f>
        <v>162</v>
      </c>
      <c r="E2" s="8">
        <f>VLOOKUP(B2,ontmoetingen!$B$1:$F$15,5,FALSE)</f>
        <v>22</v>
      </c>
      <c r="F2" s="8">
        <f>VLOOKUP(B2,ontmoetingen!$B$18:$F$31,5,FALSE)</f>
        <v>17</v>
      </c>
      <c r="G2" s="8">
        <f>VLOOKUP(B2,ontmoetingen!$B$34:$F$47,5,FALSE)</f>
        <v>18</v>
      </c>
      <c r="H2" s="8">
        <f>VLOOKUP(B2,ontmoetingen!$B$50:$F$63,5,FALSE)</f>
        <v>20</v>
      </c>
      <c r="I2" s="8">
        <f>VLOOKUP(B2,ontmoetingen!$B$66:$F$79,5,FALSE)</f>
        <v>16</v>
      </c>
      <c r="J2" s="8">
        <f>VLOOKUP(B2,ontmoetingen!$B$82:$F$96,5,FALSE)</f>
        <v>16</v>
      </c>
      <c r="K2" s="8">
        <f>VLOOKUP(B2,ontmoetingen!$B$98:$F$111,5,FALSE)</f>
        <v>18</v>
      </c>
      <c r="L2" s="8">
        <f>VLOOKUP(B2,ontmoetingen!$B$114:$F$127,5,FALSE)</f>
        <v>13</v>
      </c>
      <c r="M2" s="8">
        <f>VLOOKUP(B2,ontmoetingen!$B$130:$F$143,5,FALSE)</f>
        <v>22</v>
      </c>
    </row>
    <row r="3" spans="1:13">
      <c r="A3" s="21" t="s">
        <v>99</v>
      </c>
      <c r="B3" s="9">
        <v>7</v>
      </c>
      <c r="C3" s="9" t="s">
        <v>6</v>
      </c>
      <c r="D3" s="8">
        <f>SUM(E3:M3)</f>
        <v>162</v>
      </c>
      <c r="E3" s="8">
        <f>VLOOKUP(B3,ontmoetingen!$B$1:$F$15,5,FALSE)</f>
        <v>15</v>
      </c>
      <c r="F3" s="8">
        <f>VLOOKUP(B3,ontmoetingen!$B$18:$F$31,5,FALSE)</f>
        <v>20</v>
      </c>
      <c r="G3" s="8">
        <f>VLOOKUP(B3,ontmoetingen!$B$34:$F$47,5,FALSE)</f>
        <v>16</v>
      </c>
      <c r="H3" s="8">
        <f>VLOOKUP(B3,ontmoetingen!$B$50:$F$63,5,FALSE)</f>
        <v>24</v>
      </c>
      <c r="I3" s="8">
        <f>VLOOKUP(B3,ontmoetingen!$B$66:$F$79,5,FALSE)</f>
        <v>14</v>
      </c>
      <c r="J3" s="8">
        <f>VLOOKUP(B3,ontmoetingen!$B$82:$F$96,5,FALSE)</f>
        <v>20</v>
      </c>
      <c r="K3" s="8">
        <f>VLOOKUP(B3,ontmoetingen!$B$98:$F$111,5,FALSE)</f>
        <v>25</v>
      </c>
      <c r="L3" s="8">
        <f>VLOOKUP(B3,ontmoetingen!$B$114:$F$127,5,FALSE)</f>
        <v>17</v>
      </c>
      <c r="M3" s="8">
        <f>VLOOKUP(B3,ontmoetingen!$B$130:$F$143,5,FALSE)</f>
        <v>11</v>
      </c>
    </row>
    <row r="4" spans="1:13">
      <c r="A4" s="21" t="s">
        <v>100</v>
      </c>
      <c r="B4" s="9">
        <v>4</v>
      </c>
      <c r="C4" s="9" t="s">
        <v>3</v>
      </c>
      <c r="D4" s="8">
        <f>SUM(E4:M4)</f>
        <v>161</v>
      </c>
      <c r="E4" s="8">
        <f>VLOOKUP(B4,ontmoetingen!$B$1:$F$15,5,FALSE)</f>
        <v>15</v>
      </c>
      <c r="F4" s="8">
        <f>VLOOKUP(B4,ontmoetingen!$B$18:$F$31,5,FALSE)</f>
        <v>22</v>
      </c>
      <c r="G4" s="8">
        <f>VLOOKUP(B4,ontmoetingen!$B$34:$F$47,5,FALSE)</f>
        <v>14</v>
      </c>
      <c r="H4" s="8">
        <f>VLOOKUP(B4,ontmoetingen!$B$50:$F$63,5,FALSE)</f>
        <v>24</v>
      </c>
      <c r="I4" s="8">
        <f>VLOOKUP(B4,ontmoetingen!$B$66:$F$79,5,FALSE)</f>
        <v>15</v>
      </c>
      <c r="J4" s="8">
        <f>VLOOKUP(B4,ontmoetingen!$B$82:$F$96,5,FALSE)</f>
        <v>25</v>
      </c>
      <c r="K4" s="8">
        <f>VLOOKUP(B4,ontmoetingen!$B$98:$F$111,5,FALSE)</f>
        <v>15</v>
      </c>
      <c r="L4" s="8">
        <f>VLOOKUP(B4,ontmoetingen!$B$114:$F$127,5,FALSE)</f>
        <v>17</v>
      </c>
      <c r="M4" s="8">
        <f>VLOOKUP(B4,ontmoetingen!$B$130:$F$143,5,FALSE)</f>
        <v>14</v>
      </c>
    </row>
    <row r="5" spans="1:13">
      <c r="A5" s="21" t="s">
        <v>98</v>
      </c>
      <c r="B5" s="9">
        <v>2</v>
      </c>
      <c r="C5" s="9" t="s">
        <v>78</v>
      </c>
      <c r="D5" s="8">
        <f>SUM(E5:M5)</f>
        <v>148</v>
      </c>
      <c r="E5" s="8">
        <f>VLOOKUP(B5,ontmoetingen!$B$1:$F$15,5,FALSE)</f>
        <v>17</v>
      </c>
      <c r="F5" s="8">
        <f>VLOOKUP(B5,ontmoetingen!$B$18:$F$31,5,FALSE)</f>
        <v>22</v>
      </c>
      <c r="G5" s="8">
        <f>VLOOKUP(B5,ontmoetingen!$B$34:$F$47,5,FALSE)</f>
        <v>16</v>
      </c>
      <c r="H5" s="8">
        <f>VLOOKUP(B5,ontmoetingen!$B$50:$F$63,5,FALSE)</f>
        <v>10</v>
      </c>
      <c r="I5" s="8">
        <f>VLOOKUP(B5,ontmoetingen!$B$66:$F$79,5,FALSE)</f>
        <v>14</v>
      </c>
      <c r="J5" s="8">
        <f>VLOOKUP(B5,ontmoetingen!$B$82:$F$96,5,FALSE)</f>
        <v>21</v>
      </c>
      <c r="K5" s="8">
        <f>VLOOKUP(B5,ontmoetingen!$B$98:$F$111,5,FALSE)</f>
        <v>12</v>
      </c>
      <c r="L5" s="8">
        <f>VLOOKUP(B5,ontmoetingen!$B$114:$F$127,5,FALSE)</f>
        <v>17</v>
      </c>
      <c r="M5" s="8">
        <f>VLOOKUP(B5,ontmoetingen!$B$130:$F$143,5,FALSE)</f>
        <v>19</v>
      </c>
    </row>
    <row r="6" spans="1:13">
      <c r="A6" s="21" t="s">
        <v>95</v>
      </c>
      <c r="B6" s="9">
        <v>5</v>
      </c>
      <c r="C6" s="9" t="s">
        <v>4</v>
      </c>
      <c r="D6" s="8">
        <f>SUM(E6:M6)</f>
        <v>148</v>
      </c>
      <c r="E6" s="8">
        <f>VLOOKUP(B6,ontmoetingen!$B$1:$F$15,5,FALSE)</f>
        <v>12</v>
      </c>
      <c r="F6" s="8">
        <f>VLOOKUP(B6,ontmoetingen!$B$18:$F$31,5,FALSE)</f>
        <v>25</v>
      </c>
      <c r="G6" s="8">
        <f>VLOOKUP(B6,ontmoetingen!$B$34:$F$47,5,FALSE)</f>
        <v>22</v>
      </c>
      <c r="H6" s="8">
        <f>VLOOKUP(B6,ontmoetingen!$B$50:$F$63,5,FALSE)</f>
        <v>10</v>
      </c>
      <c r="I6" s="8">
        <f>VLOOKUP(B6,ontmoetingen!$B$66:$F$79,5,FALSE)</f>
        <v>20</v>
      </c>
      <c r="J6" s="8">
        <f>VLOOKUP(B6,ontmoetingen!$B$82:$F$96,5,FALSE)</f>
        <v>10</v>
      </c>
      <c r="K6" s="8">
        <f>VLOOKUP(B6,ontmoetingen!$B$98:$F$111,5,FALSE)</f>
        <v>20</v>
      </c>
      <c r="L6" s="8">
        <f>VLOOKUP(B6,ontmoetingen!$B$114:$F$127,5,FALSE)</f>
        <v>13</v>
      </c>
      <c r="M6" s="8">
        <f>VLOOKUP(B6,ontmoetingen!$B$130:$F$143,5,FALSE)</f>
        <v>16</v>
      </c>
    </row>
    <row r="7" spans="1:13">
      <c r="A7" s="21" t="s">
        <v>96</v>
      </c>
      <c r="B7" s="9">
        <v>1</v>
      </c>
      <c r="C7" s="9" t="s">
        <v>0</v>
      </c>
      <c r="D7" s="8">
        <f>SUM(E7:M7)</f>
        <v>136</v>
      </c>
      <c r="E7" s="8">
        <f>VLOOKUP(B7,ontmoetingen!$B$1:$F$15,5,FALSE)</f>
        <v>25</v>
      </c>
      <c r="F7" s="8">
        <f>VLOOKUP(B7,ontmoetingen!$B$18:$F$31,5,FALSE)</f>
        <v>13</v>
      </c>
      <c r="G7" s="8">
        <f>VLOOKUP(B7,ontmoetingen!$B$34:$F$47,5,FALSE)</f>
        <v>8</v>
      </c>
      <c r="H7" s="8">
        <f>VLOOKUP(B7,ontmoetingen!$B$50:$F$63,5,FALSE)</f>
        <v>6</v>
      </c>
      <c r="I7" s="8">
        <f>VLOOKUP(B7,ontmoetingen!$B$66:$F$79,5,FALSE)</f>
        <v>23</v>
      </c>
      <c r="J7" s="8">
        <f>VLOOKUP(B7,ontmoetingen!$B$82:$F$96,5,FALSE)</f>
        <v>9</v>
      </c>
      <c r="K7" s="8">
        <f>VLOOKUP(B7,ontmoetingen!$B$98:$F$111,5,FALSE)</f>
        <v>15</v>
      </c>
      <c r="L7" s="8">
        <f>VLOOKUP(B7,ontmoetingen!$B$114:$F$127,5,FALSE)</f>
        <v>25</v>
      </c>
      <c r="M7" s="8">
        <f>VLOOKUP(B7,ontmoetingen!$B$130:$F$143,5,FALSE)</f>
        <v>12</v>
      </c>
    </row>
    <row r="8" spans="1:13">
      <c r="A8" s="21" t="s">
        <v>97</v>
      </c>
      <c r="B8" s="9">
        <v>8</v>
      </c>
      <c r="C8" s="9" t="s">
        <v>7</v>
      </c>
      <c r="D8" s="8">
        <f>SUM(E8:M8)</f>
        <v>127</v>
      </c>
      <c r="E8" s="8">
        <f>VLOOKUP(B8,ontmoetingen!$B$1:$F$15,5,FALSE)</f>
        <v>8</v>
      </c>
      <c r="F8" s="8">
        <f>VLOOKUP(B8,ontmoetingen!$B$18:$F$31,5,FALSE)</f>
        <v>2</v>
      </c>
      <c r="G8" s="8">
        <f>VLOOKUP(B8,ontmoetingen!$B$34:$F$47,5,FALSE)</f>
        <v>14</v>
      </c>
      <c r="H8" s="8">
        <f>VLOOKUP(B8,ontmoetingen!$B$50:$F$63,5,FALSE)</f>
        <v>25</v>
      </c>
      <c r="I8" s="8">
        <f>VLOOKUP(B8,ontmoetingen!$B$66:$F$79,5,FALSE)</f>
        <v>16</v>
      </c>
      <c r="J8" s="8">
        <f>VLOOKUP(B8,ontmoetingen!$B$82:$F$96,5,FALSE)</f>
        <v>1</v>
      </c>
      <c r="K8" s="8">
        <f>VLOOKUP(B8,ontmoetingen!$B$98:$F$111,5,FALSE)</f>
        <v>22</v>
      </c>
      <c r="L8" s="8">
        <f>VLOOKUP(B8,ontmoetingen!$B$114:$F$127,5,FALSE)</f>
        <v>21</v>
      </c>
      <c r="M8" s="8">
        <f>VLOOKUP(B8,ontmoetingen!$B$130:$F$143,5,FALSE)</f>
        <v>18</v>
      </c>
    </row>
    <row r="9" spans="1:13">
      <c r="A9" s="21" t="s">
        <v>85</v>
      </c>
      <c r="B9" s="9">
        <v>6</v>
      </c>
      <c r="C9" s="9" t="s">
        <v>5</v>
      </c>
      <c r="D9" s="8">
        <f>SUM(E9:M9)</f>
        <v>122</v>
      </c>
      <c r="E9" s="8">
        <f>VLOOKUP(B9,ontmoetingen!$B$1:$F$15,5,FALSE)</f>
        <v>18</v>
      </c>
      <c r="F9" s="8">
        <f>VLOOKUP(B9,ontmoetingen!$B$18:$F$31,5,FALSE)</f>
        <v>10</v>
      </c>
      <c r="G9" s="8">
        <f>VLOOKUP(B9,ontmoetingen!$B$34:$F$47,5,FALSE)</f>
        <v>18</v>
      </c>
      <c r="H9" s="8">
        <f>VLOOKUP(B9,ontmoetingen!$B$50:$F$63,5,FALSE)</f>
        <v>20</v>
      </c>
      <c r="I9" s="8">
        <f>VLOOKUP(B9,ontmoetingen!$B$66:$F$79,5,FALSE)</f>
        <v>15</v>
      </c>
      <c r="J9" s="8">
        <f>VLOOKUP(B9,ontmoetingen!$B$82:$F$96,5,FALSE)</f>
        <v>21</v>
      </c>
      <c r="K9" s="8">
        <f>VLOOKUP(B9,ontmoetingen!$B$98:$F$111,5,FALSE)</f>
        <v>8</v>
      </c>
      <c r="L9" s="8">
        <f>VLOOKUP(B9,ontmoetingen!$B$114:$F$127,5,FALSE)</f>
        <v>4</v>
      </c>
      <c r="M9" s="8">
        <f>VLOOKUP(B9,ontmoetingen!$B$130:$F$143,5,FALSE)</f>
        <v>8</v>
      </c>
    </row>
    <row r="10" spans="1:13">
      <c r="A10" s="21" t="s">
        <v>80</v>
      </c>
      <c r="B10" s="9">
        <v>9</v>
      </c>
      <c r="C10" s="9" t="s">
        <v>8</v>
      </c>
      <c r="D10" s="8">
        <f>SUM(E10:M10)</f>
        <v>95</v>
      </c>
      <c r="E10" s="8">
        <f>VLOOKUP(B10,ontmoetingen!$B$1:$F$15,5,FALSE)</f>
        <v>13</v>
      </c>
      <c r="F10" s="8">
        <f>VLOOKUP(B10,ontmoetingen!$B$18:$F$31,5,FALSE)</f>
        <v>8</v>
      </c>
      <c r="G10" s="8">
        <f>VLOOKUP(B10,ontmoetingen!$B$34:$F$47,5,FALSE)</f>
        <v>12</v>
      </c>
      <c r="H10" s="8">
        <f>VLOOKUP(B10,ontmoetingen!$B$50:$F$63,5,FALSE)</f>
        <v>5</v>
      </c>
      <c r="I10" s="8">
        <f>VLOOKUP(B10,ontmoetingen!$B$66:$F$79,5,FALSE)</f>
        <v>7</v>
      </c>
      <c r="J10" s="8">
        <f>VLOOKUP(B10,ontmoetingen!$B$82:$F$96,5,FALSE)</f>
        <v>14</v>
      </c>
      <c r="K10" s="8">
        <f>VLOOKUP(B10,ontmoetingen!$B$98:$F$111,5,FALSE)</f>
        <v>10</v>
      </c>
      <c r="L10" s="8">
        <f>VLOOKUP(B10,ontmoetingen!$B$114:$F$127,5,FALSE)</f>
        <v>13</v>
      </c>
      <c r="M10" s="8">
        <f>VLOOKUP(B10,ontmoetingen!$B$130:$F$143,5,FALSE)</f>
        <v>13</v>
      </c>
    </row>
    <row r="11" spans="1:13">
      <c r="A11" s="21" t="s">
        <v>81</v>
      </c>
      <c r="B11" s="9">
        <v>10</v>
      </c>
      <c r="C11" s="9" t="s">
        <v>79</v>
      </c>
      <c r="D11" s="8">
        <f>SUM(E11:M11)</f>
        <v>79</v>
      </c>
      <c r="E11" s="8">
        <f>VLOOKUP(B11,ontmoetingen!$B$1:$F$15,5,FALSE)</f>
        <v>4</v>
      </c>
      <c r="F11" s="8">
        <f>VLOOKUP(B11,ontmoetingen!$B$18:$F$31,5,FALSE)</f>
        <v>8</v>
      </c>
      <c r="G11" s="8">
        <f>VLOOKUP(B11,ontmoetingen!$B$34:$F$47,5,FALSE)</f>
        <v>12</v>
      </c>
      <c r="H11" s="8">
        <f>VLOOKUP(B11,ontmoetingen!$B$50:$F$63,5,FALSE)</f>
        <v>6</v>
      </c>
      <c r="I11" s="8">
        <f>VLOOKUP(B11,ontmoetingen!$B$66:$F$79,5,FALSE)</f>
        <v>10</v>
      </c>
      <c r="J11" s="8">
        <f>VLOOKUP(B11,ontmoetingen!$B$82:$F$96,5,FALSE)</f>
        <v>9</v>
      </c>
      <c r="K11" s="8">
        <f>VLOOKUP(B11,ontmoetingen!$B$98:$F$111,5,FALSE)</f>
        <v>4</v>
      </c>
      <c r="L11" s="8">
        <f>VLOOKUP(B11,ontmoetingen!$B$114:$F$127,5,FALSE)</f>
        <v>9</v>
      </c>
      <c r="M11" s="8">
        <f>VLOOKUP(B11,ontmoetingen!$B$130:$F$143,5,FALSE)</f>
        <v>17</v>
      </c>
    </row>
  </sheetData>
  <sortState ref="A2:M11">
    <sortCondition descending="1" ref="D2:D11"/>
    <sortCondition ref="B2:B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opLeftCell="A125" workbookViewId="0">
      <selection activeCell="D135" sqref="D135"/>
    </sheetView>
  </sheetViews>
  <sheetFormatPr defaultRowHeight="18" customHeight="1"/>
  <cols>
    <col min="1" max="1" width="7.140625" style="8" bestFit="1" customWidth="1"/>
    <col min="2" max="2" width="10.5703125" style="8" bestFit="1" customWidth="1"/>
    <col min="3" max="3" width="23.5703125" style="11" bestFit="1" customWidth="1"/>
    <col min="4" max="4" width="5.85546875" style="19" customWidth="1"/>
    <col min="5" max="5" width="9.140625" style="8"/>
    <col min="6" max="6" width="10.140625" style="8" bestFit="1" customWidth="1"/>
    <col min="7" max="7" width="6.140625" style="9" hidden="1" customWidth="1"/>
    <col min="8" max="9" width="4.140625" style="9" hidden="1" customWidth="1"/>
    <col min="10" max="10" width="0" style="9" hidden="1" customWidth="1"/>
    <col min="11" max="16384" width="9.140625" style="9"/>
  </cols>
  <sheetData>
    <row r="1" spans="1:9" s="7" customFormat="1" ht="18" customHeight="1">
      <c r="A1" s="6" t="s">
        <v>53</v>
      </c>
      <c r="B1" s="6" t="s">
        <v>42</v>
      </c>
      <c r="C1" s="10" t="s">
        <v>41</v>
      </c>
      <c r="D1" s="18" t="s">
        <v>52</v>
      </c>
      <c r="E1" s="6"/>
      <c r="F1" s="6" t="s">
        <v>51</v>
      </c>
    </row>
    <row r="2" spans="1:9" ht="18" customHeight="1">
      <c r="A2" s="8">
        <v>1</v>
      </c>
      <c r="B2" s="8">
        <v>10</v>
      </c>
      <c r="C2" s="11" t="str">
        <f>VLOOKUP(B2,teams!$A$4:$F$13,2,FALSE)</f>
        <v>Google</v>
      </c>
      <c r="D2" s="19">
        <v>12</v>
      </c>
      <c r="E2" s="8">
        <v>48</v>
      </c>
      <c r="F2" s="8">
        <v>4</v>
      </c>
      <c r="G2" s="9">
        <f>D2-E2</f>
        <v>-36</v>
      </c>
      <c r="H2" s="9">
        <f>VLOOKUP(ABS(G2),'imp-vp-schaal'!$A$1:$C$31,2,TRUE)</f>
        <v>25</v>
      </c>
      <c r="I2" s="9">
        <f>VLOOKUP(ABS(G2),'imp-vp-schaal'!$A$1:$C$31,3,TRUE)</f>
        <v>5</v>
      </c>
    </row>
    <row r="3" spans="1:9" ht="18" customHeight="1">
      <c r="A3" s="8">
        <v>2</v>
      </c>
      <c r="B3" s="8">
        <v>1</v>
      </c>
      <c r="C3" s="11" t="str">
        <f>VLOOKUP(B3,teams!$A$4:$F$13,2,FALSE)</f>
        <v>Romanski</v>
      </c>
      <c r="D3" s="19">
        <v>48</v>
      </c>
      <c r="E3" s="8">
        <v>12</v>
      </c>
      <c r="F3" s="8">
        <f t="shared" ref="F3:F15" si="0">IF(G3&gt;=0,H3,I3)</f>
        <v>25</v>
      </c>
      <c r="G3" s="9">
        <f t="shared" ref="G3:G15" si="1">D3-E3</f>
        <v>36</v>
      </c>
      <c r="H3" s="9">
        <f>VLOOKUP(ABS(G3),'imp-vp-schaal'!$A$1:$C$31,2,TRUE)</f>
        <v>25</v>
      </c>
      <c r="I3" s="9">
        <f>VLOOKUP(ABS(G3),'imp-vp-schaal'!$A$1:$C$31,3,TRUE)</f>
        <v>5</v>
      </c>
    </row>
    <row r="4" spans="1:9" ht="12" customHeight="1"/>
    <row r="5" spans="1:9" ht="18" customHeight="1">
      <c r="A5" s="8">
        <v>3</v>
      </c>
      <c r="B5" s="8">
        <v>9</v>
      </c>
      <c r="C5" s="11" t="str">
        <f>VLOOKUP(B5,teams!$A$4:$F$13,2,FALSE)</f>
        <v>Mme Lenz</v>
      </c>
      <c r="D5" s="19">
        <v>24</v>
      </c>
      <c r="E5" s="8">
        <v>31</v>
      </c>
      <c r="F5" s="8">
        <f t="shared" si="0"/>
        <v>13</v>
      </c>
      <c r="G5" s="9">
        <f t="shared" si="1"/>
        <v>-7</v>
      </c>
      <c r="H5" s="9">
        <f>VLOOKUP(ABS(G5),'imp-vp-schaal'!$A$1:$C$31,2,TRUE)</f>
        <v>17</v>
      </c>
      <c r="I5" s="9">
        <f>VLOOKUP(ABS(G5),'imp-vp-schaal'!$A$1:$C$31,3,TRUE)</f>
        <v>13</v>
      </c>
    </row>
    <row r="6" spans="1:9" ht="18" customHeight="1">
      <c r="A6" s="8">
        <v>4</v>
      </c>
      <c r="B6" s="8">
        <v>2</v>
      </c>
      <c r="C6" s="11" t="str">
        <f>VLOOKUP(B6,teams!$A$4:$F$13,2,FALSE)</f>
        <v>The White House</v>
      </c>
      <c r="D6" s="19">
        <v>31</v>
      </c>
      <c r="E6" s="8">
        <v>24</v>
      </c>
      <c r="F6" s="8">
        <f t="shared" si="0"/>
        <v>17</v>
      </c>
      <c r="G6" s="9">
        <f t="shared" si="1"/>
        <v>7</v>
      </c>
      <c r="H6" s="9">
        <f>VLOOKUP(ABS(G6),'imp-vp-schaal'!$A$1:$C$31,2,TRUE)</f>
        <v>17</v>
      </c>
      <c r="I6" s="9">
        <f>VLOOKUP(ABS(G6),'imp-vp-schaal'!$A$1:$C$31,3,TRUE)</f>
        <v>13</v>
      </c>
    </row>
    <row r="7" spans="1:9" ht="12" customHeight="1"/>
    <row r="8" spans="1:9" ht="18" customHeight="1">
      <c r="A8" s="8">
        <v>5</v>
      </c>
      <c r="B8" s="8">
        <v>8</v>
      </c>
      <c r="C8" s="11" t="str">
        <f>VLOOKUP(B8,teams!$A$4:$F$13,2,FALSE)</f>
        <v>Mme Mucha</v>
      </c>
      <c r="D8" s="19">
        <v>10</v>
      </c>
      <c r="E8" s="8">
        <v>35</v>
      </c>
      <c r="F8" s="8">
        <f t="shared" si="0"/>
        <v>8</v>
      </c>
      <c r="G8" s="9">
        <f t="shared" si="1"/>
        <v>-25</v>
      </c>
      <c r="H8" s="9">
        <f>VLOOKUP(ABS(G8),'imp-vp-schaal'!$A$1:$C$31,2,TRUE)</f>
        <v>22</v>
      </c>
      <c r="I8" s="9">
        <f>VLOOKUP(ABS(G8),'imp-vp-schaal'!$A$1:$C$31,3,TRUE)</f>
        <v>8</v>
      </c>
    </row>
    <row r="9" spans="1:9" ht="18" customHeight="1">
      <c r="A9" s="8">
        <v>6</v>
      </c>
      <c r="B9" s="8">
        <v>3</v>
      </c>
      <c r="C9" s="11" t="str">
        <f>VLOOKUP(B9,teams!$A$4:$F$13,2,FALSE)</f>
        <v>Mme Auken</v>
      </c>
      <c r="D9" s="19">
        <v>35</v>
      </c>
      <c r="E9" s="8">
        <v>10</v>
      </c>
      <c r="F9" s="8">
        <f t="shared" si="0"/>
        <v>22</v>
      </c>
      <c r="G9" s="9">
        <f t="shared" si="1"/>
        <v>25</v>
      </c>
      <c r="H9" s="9">
        <f>VLOOKUP(ABS(G9),'imp-vp-schaal'!$A$1:$C$31,2,TRUE)</f>
        <v>22</v>
      </c>
      <c r="I9" s="9">
        <f>VLOOKUP(ABS(G9),'imp-vp-schaal'!$A$1:$C$31,3,TRUE)</f>
        <v>8</v>
      </c>
    </row>
    <row r="10" spans="1:9" ht="12" customHeight="1"/>
    <row r="11" spans="1:9" ht="18" customHeight="1">
      <c r="A11" s="8">
        <v>7</v>
      </c>
      <c r="B11" s="8">
        <v>7</v>
      </c>
      <c r="C11" s="11" t="str">
        <f>VLOOKUP(B11,teams!$A$4:$F$13,2,FALSE)</f>
        <v>Jahr</v>
      </c>
      <c r="D11" s="19">
        <v>28</v>
      </c>
      <c r="E11" s="8">
        <v>29</v>
      </c>
      <c r="F11" s="8">
        <f t="shared" si="0"/>
        <v>15</v>
      </c>
      <c r="G11" s="9">
        <f t="shared" si="1"/>
        <v>-1</v>
      </c>
      <c r="H11" s="9">
        <f>VLOOKUP(ABS(G11),'imp-vp-schaal'!$A$1:$C$31,2,TRUE)</f>
        <v>15</v>
      </c>
      <c r="I11" s="9">
        <f>VLOOKUP(ABS(G11),'imp-vp-schaal'!$A$1:$C$31,3,TRUE)</f>
        <v>15</v>
      </c>
    </row>
    <row r="12" spans="1:9" ht="18" customHeight="1">
      <c r="A12" s="8">
        <v>8</v>
      </c>
      <c r="B12" s="8">
        <v>4</v>
      </c>
      <c r="C12" s="11" t="str">
        <f>VLOOKUP(B12,teams!$A$4:$F$13,2,FALSE)</f>
        <v>Kamras</v>
      </c>
      <c r="D12" s="19">
        <v>29</v>
      </c>
      <c r="E12" s="8">
        <v>28</v>
      </c>
      <c r="F12" s="8">
        <f t="shared" si="0"/>
        <v>15</v>
      </c>
      <c r="G12" s="9">
        <f t="shared" si="1"/>
        <v>1</v>
      </c>
      <c r="H12" s="9">
        <f>VLOOKUP(ABS(G12),'imp-vp-schaal'!$A$1:$C$31,2,TRUE)</f>
        <v>15</v>
      </c>
      <c r="I12" s="9">
        <f>VLOOKUP(ABS(G12),'imp-vp-schaal'!$A$1:$C$31,3,TRUE)</f>
        <v>15</v>
      </c>
    </row>
    <row r="13" spans="1:9" ht="12" customHeight="1"/>
    <row r="14" spans="1:9" ht="18" customHeight="1">
      <c r="A14" s="8">
        <v>9</v>
      </c>
      <c r="B14" s="8">
        <v>6</v>
      </c>
      <c r="C14" s="11" t="str">
        <f>VLOOKUP(B14,teams!$A$4:$F$13,2,FALSE)</f>
        <v>Berger</v>
      </c>
      <c r="D14" s="19">
        <v>36</v>
      </c>
      <c r="E14" s="8">
        <v>25</v>
      </c>
      <c r="F14" s="8">
        <f t="shared" si="0"/>
        <v>18</v>
      </c>
      <c r="G14" s="9">
        <f t="shared" si="1"/>
        <v>11</v>
      </c>
      <c r="H14" s="9">
        <f>VLOOKUP(ABS(G14),'imp-vp-schaal'!$A$1:$C$31,2,TRUE)</f>
        <v>18</v>
      </c>
      <c r="I14" s="9">
        <f>VLOOKUP(ABS(G14),'imp-vp-schaal'!$A$1:$C$31,3,TRUE)</f>
        <v>12</v>
      </c>
    </row>
    <row r="15" spans="1:9" ht="18" customHeight="1">
      <c r="A15" s="8">
        <v>10</v>
      </c>
      <c r="B15" s="8">
        <v>5</v>
      </c>
      <c r="C15" s="11" t="str">
        <f>VLOOKUP(B15,teams!$A$4:$F$13,2,FALSE)</f>
        <v>Vainikonis</v>
      </c>
      <c r="D15" s="19">
        <v>25</v>
      </c>
      <c r="E15" s="8">
        <v>36</v>
      </c>
      <c r="F15" s="8">
        <f t="shared" si="0"/>
        <v>12</v>
      </c>
      <c r="G15" s="9">
        <f t="shared" si="1"/>
        <v>-11</v>
      </c>
      <c r="H15" s="9">
        <f>VLOOKUP(ABS(G15),'imp-vp-schaal'!$A$1:$C$31,2,TRUE)</f>
        <v>18</v>
      </c>
      <c r="I15" s="9">
        <f>VLOOKUP(ABS(G15),'imp-vp-schaal'!$A$1:$C$31,3,TRUE)</f>
        <v>12</v>
      </c>
    </row>
    <row r="17" spans="1:9" s="7" customFormat="1" ht="18" customHeight="1">
      <c r="A17" s="6" t="s">
        <v>53</v>
      </c>
      <c r="B17" s="6" t="s">
        <v>43</v>
      </c>
      <c r="C17" s="10" t="s">
        <v>41</v>
      </c>
      <c r="D17" s="18" t="s">
        <v>52</v>
      </c>
      <c r="E17" s="6"/>
      <c r="F17" s="6" t="s">
        <v>51</v>
      </c>
    </row>
    <row r="18" spans="1:9" ht="18" customHeight="1">
      <c r="A18" s="8">
        <v>1</v>
      </c>
      <c r="B18" s="8">
        <v>10</v>
      </c>
      <c r="C18" s="11" t="str">
        <f>VLOOKUP(B18,teams!$A$4:$F$13,2,FALSE)</f>
        <v>Google</v>
      </c>
      <c r="D18" s="19">
        <v>4</v>
      </c>
      <c r="E18" s="8">
        <v>29</v>
      </c>
      <c r="F18" s="8">
        <f>IF(G18&gt;=0,H18,I18)</f>
        <v>8</v>
      </c>
      <c r="G18" s="9">
        <f>D18-E18</f>
        <v>-25</v>
      </c>
      <c r="H18" s="9">
        <f>VLOOKUP(ABS(G18),'imp-vp-schaal'!$A$1:$C$31,2,TRUE)</f>
        <v>22</v>
      </c>
      <c r="I18" s="9">
        <f>VLOOKUP(ABS(G18),'imp-vp-schaal'!$A$1:$C$31,3,TRUE)</f>
        <v>8</v>
      </c>
    </row>
    <row r="19" spans="1:9" ht="18" customHeight="1">
      <c r="A19" s="8">
        <v>2</v>
      </c>
      <c r="B19" s="8">
        <v>2</v>
      </c>
      <c r="C19" s="11" t="str">
        <f>VLOOKUP(B19,teams!$A$4:$F$13,2,FALSE)</f>
        <v>The White House</v>
      </c>
      <c r="D19" s="19">
        <v>29</v>
      </c>
      <c r="E19" s="8">
        <v>4</v>
      </c>
      <c r="F19" s="8">
        <f t="shared" ref="F19" si="2">IF(G19&gt;=0,H19,I19)</f>
        <v>22</v>
      </c>
      <c r="G19" s="9">
        <f t="shared" ref="G19" si="3">D19-E19</f>
        <v>25</v>
      </c>
      <c r="H19" s="9">
        <f>VLOOKUP(ABS(G19),'imp-vp-schaal'!$A$1:$C$31,2,TRUE)</f>
        <v>22</v>
      </c>
      <c r="I19" s="9">
        <f>VLOOKUP(ABS(G19),'imp-vp-schaal'!$A$1:$C$31,3,TRUE)</f>
        <v>8</v>
      </c>
    </row>
    <row r="20" spans="1:9" ht="12" customHeight="1"/>
    <row r="21" spans="1:9" ht="18" customHeight="1">
      <c r="A21" s="8">
        <v>3</v>
      </c>
      <c r="B21" s="8">
        <v>1</v>
      </c>
      <c r="C21" s="11" t="str">
        <f>VLOOKUP(B21,teams!$A$4:$F$13,2,FALSE)</f>
        <v>Romanski</v>
      </c>
      <c r="D21" s="19">
        <v>19</v>
      </c>
      <c r="E21" s="8">
        <v>26</v>
      </c>
      <c r="F21" s="8">
        <f t="shared" ref="F21:F22" si="4">IF(G21&gt;=0,H21,I21)</f>
        <v>13</v>
      </c>
      <c r="G21" s="9">
        <f t="shared" ref="G21:G22" si="5">D21-E21</f>
        <v>-7</v>
      </c>
      <c r="H21" s="9">
        <f>VLOOKUP(ABS(G21),'imp-vp-schaal'!$A$1:$C$31,2,TRUE)</f>
        <v>17</v>
      </c>
      <c r="I21" s="9">
        <f>VLOOKUP(ABS(G21),'imp-vp-schaal'!$A$1:$C$31,3,TRUE)</f>
        <v>13</v>
      </c>
    </row>
    <row r="22" spans="1:9" ht="18" customHeight="1">
      <c r="A22" s="8">
        <v>4</v>
      </c>
      <c r="B22" s="8">
        <v>3</v>
      </c>
      <c r="C22" s="11" t="str">
        <f>VLOOKUP(B22,teams!$A$4:$F$13,2,FALSE)</f>
        <v>Mme Auken</v>
      </c>
      <c r="D22" s="19">
        <v>26</v>
      </c>
      <c r="E22" s="8">
        <v>19</v>
      </c>
      <c r="F22" s="8">
        <f t="shared" si="4"/>
        <v>17</v>
      </c>
      <c r="G22" s="9">
        <f t="shared" si="5"/>
        <v>7</v>
      </c>
      <c r="H22" s="9">
        <f>VLOOKUP(ABS(G22),'imp-vp-schaal'!$A$1:$C$31,2,TRUE)</f>
        <v>17</v>
      </c>
      <c r="I22" s="9">
        <f>VLOOKUP(ABS(G22),'imp-vp-schaal'!$A$1:$C$31,3,TRUE)</f>
        <v>13</v>
      </c>
    </row>
    <row r="23" spans="1:9" ht="12" customHeight="1"/>
    <row r="24" spans="1:9" ht="18" customHeight="1">
      <c r="A24" s="8">
        <v>5</v>
      </c>
      <c r="B24" s="8">
        <v>9</v>
      </c>
      <c r="C24" s="11" t="str">
        <f>VLOOKUP(B24,teams!$A$4:$F$13,2,FALSE)</f>
        <v>Mme Lenz</v>
      </c>
      <c r="D24" s="19">
        <v>12</v>
      </c>
      <c r="E24" s="8">
        <v>37</v>
      </c>
      <c r="F24" s="8">
        <f t="shared" ref="F24:F25" si="6">IF(G24&gt;=0,H24,I24)</f>
        <v>8</v>
      </c>
      <c r="G24" s="9">
        <f t="shared" ref="G24:G25" si="7">D24-E24</f>
        <v>-25</v>
      </c>
      <c r="H24" s="9">
        <f>VLOOKUP(ABS(G24),'imp-vp-schaal'!$A$1:$C$31,2,TRUE)</f>
        <v>22</v>
      </c>
      <c r="I24" s="9">
        <f>VLOOKUP(ABS(G24),'imp-vp-schaal'!$A$1:$C$31,3,TRUE)</f>
        <v>8</v>
      </c>
    </row>
    <row r="25" spans="1:9" ht="18" customHeight="1">
      <c r="A25" s="8">
        <v>6</v>
      </c>
      <c r="B25" s="8">
        <v>4</v>
      </c>
      <c r="C25" s="11" t="str">
        <f>VLOOKUP(B25,teams!$A$4:$F$13,2,FALSE)</f>
        <v>Kamras</v>
      </c>
      <c r="D25" s="19">
        <v>37</v>
      </c>
      <c r="E25" s="8">
        <v>12</v>
      </c>
      <c r="F25" s="8">
        <f t="shared" si="6"/>
        <v>22</v>
      </c>
      <c r="G25" s="9">
        <f t="shared" si="7"/>
        <v>25</v>
      </c>
      <c r="H25" s="9">
        <f>VLOOKUP(ABS(G25),'imp-vp-schaal'!$A$1:$C$31,2,TRUE)</f>
        <v>22</v>
      </c>
      <c r="I25" s="9">
        <f>VLOOKUP(ABS(G25),'imp-vp-schaal'!$A$1:$C$31,3,TRUE)</f>
        <v>8</v>
      </c>
    </row>
    <row r="26" spans="1:9" ht="12" customHeight="1"/>
    <row r="27" spans="1:9" ht="18" customHeight="1">
      <c r="A27" s="8">
        <v>7</v>
      </c>
      <c r="B27" s="8">
        <v>8</v>
      </c>
      <c r="C27" s="11" t="str">
        <f>VLOOKUP(B27,teams!$A$4:$F$13,2,FALSE)</f>
        <v>Mme Mucha</v>
      </c>
      <c r="D27" s="19">
        <v>12</v>
      </c>
      <c r="E27" s="8">
        <v>58</v>
      </c>
      <c r="F27" s="8">
        <f t="shared" ref="F27:F28" si="8">IF(G27&gt;=0,H27,I27)</f>
        <v>2</v>
      </c>
      <c r="G27" s="9">
        <f t="shared" ref="G27:G28" si="9">D27-E27</f>
        <v>-46</v>
      </c>
      <c r="H27" s="9">
        <f>VLOOKUP(ABS(G27),'imp-vp-schaal'!$A$1:$C$31,2,TRUE)</f>
        <v>25</v>
      </c>
      <c r="I27" s="9">
        <f>VLOOKUP(ABS(G27),'imp-vp-schaal'!$A$1:$C$31,3,TRUE)</f>
        <v>2</v>
      </c>
    </row>
    <row r="28" spans="1:9" ht="18" customHeight="1">
      <c r="A28" s="8">
        <v>8</v>
      </c>
      <c r="B28" s="8">
        <v>5</v>
      </c>
      <c r="C28" s="11" t="str">
        <f>VLOOKUP(B28,teams!$A$4:$F$13,2,FALSE)</f>
        <v>Vainikonis</v>
      </c>
      <c r="D28" s="19">
        <v>58</v>
      </c>
      <c r="E28" s="8">
        <v>12</v>
      </c>
      <c r="F28" s="8">
        <f t="shared" si="8"/>
        <v>25</v>
      </c>
      <c r="G28" s="9">
        <f t="shared" si="9"/>
        <v>46</v>
      </c>
      <c r="H28" s="9">
        <f>VLOOKUP(ABS(G28),'imp-vp-schaal'!$A$1:$C$31,2,TRUE)</f>
        <v>25</v>
      </c>
      <c r="I28" s="9">
        <f>VLOOKUP(ABS(G28),'imp-vp-schaal'!$A$1:$C$31,3,TRUE)</f>
        <v>2</v>
      </c>
    </row>
    <row r="29" spans="1:9" ht="12" customHeight="1"/>
    <row r="30" spans="1:9" ht="18" customHeight="1">
      <c r="A30" s="8">
        <v>9</v>
      </c>
      <c r="B30" s="8">
        <v>7</v>
      </c>
      <c r="C30" s="11" t="str">
        <f>VLOOKUP(B30,teams!$A$4:$F$13,2,FALSE)</f>
        <v>Jahr</v>
      </c>
      <c r="D30" s="19">
        <v>34</v>
      </c>
      <c r="E30" s="8">
        <v>17</v>
      </c>
      <c r="F30" s="8">
        <f t="shared" ref="F30:F31" si="10">IF(G30&gt;=0,H30,I30)</f>
        <v>20</v>
      </c>
      <c r="G30" s="9">
        <f t="shared" ref="G30:G31" si="11">D30-E30</f>
        <v>17</v>
      </c>
      <c r="H30" s="9">
        <f>VLOOKUP(ABS(G30),'imp-vp-schaal'!$A$1:$C$31,2,TRUE)</f>
        <v>20</v>
      </c>
      <c r="I30" s="9">
        <f>VLOOKUP(ABS(G30),'imp-vp-schaal'!$A$1:$C$31,3,TRUE)</f>
        <v>10</v>
      </c>
    </row>
    <row r="31" spans="1:9" ht="18" customHeight="1">
      <c r="A31" s="8">
        <v>10</v>
      </c>
      <c r="B31" s="8">
        <v>6</v>
      </c>
      <c r="C31" s="11" t="str">
        <f>VLOOKUP(B31,teams!$A$4:$F$13,2,FALSE)</f>
        <v>Berger</v>
      </c>
      <c r="D31" s="19">
        <v>17</v>
      </c>
      <c r="E31" s="8">
        <v>34</v>
      </c>
      <c r="F31" s="8">
        <f t="shared" si="10"/>
        <v>10</v>
      </c>
      <c r="G31" s="9">
        <f t="shared" si="11"/>
        <v>-17</v>
      </c>
      <c r="H31" s="9">
        <f>VLOOKUP(ABS(G31),'imp-vp-schaal'!$A$1:$C$31,2,TRUE)</f>
        <v>20</v>
      </c>
      <c r="I31" s="9">
        <f>VLOOKUP(ABS(G31),'imp-vp-schaal'!$A$1:$C$31,3,TRUE)</f>
        <v>10</v>
      </c>
    </row>
    <row r="33" spans="1:9" s="7" customFormat="1" ht="18" customHeight="1">
      <c r="A33" s="6" t="s">
        <v>53</v>
      </c>
      <c r="B33" s="6" t="s">
        <v>45</v>
      </c>
      <c r="C33" s="10" t="s">
        <v>41</v>
      </c>
      <c r="D33" s="18" t="s">
        <v>52</v>
      </c>
      <c r="E33" s="6"/>
      <c r="F33" s="6" t="s">
        <v>51</v>
      </c>
    </row>
    <row r="34" spans="1:9" ht="18" customHeight="1">
      <c r="A34" s="8">
        <v>1</v>
      </c>
      <c r="B34" s="8">
        <v>10</v>
      </c>
      <c r="C34" s="11" t="str">
        <f>VLOOKUP(B34,teams!$A$4:$F$13,2,FALSE)</f>
        <v>Google</v>
      </c>
      <c r="D34" s="19">
        <v>13</v>
      </c>
      <c r="E34" s="8">
        <v>25</v>
      </c>
      <c r="F34" s="8">
        <f>IF(G34&gt;=0,H34,I34)</f>
        <v>12</v>
      </c>
      <c r="G34" s="9">
        <f>D34-E34</f>
        <v>-12</v>
      </c>
      <c r="H34" s="9">
        <f>VLOOKUP(ABS(G34),'imp-vp-schaal'!$A$1:$C$31,2,TRUE)</f>
        <v>18</v>
      </c>
      <c r="I34" s="9">
        <f>VLOOKUP(ABS(G34),'imp-vp-schaal'!$A$1:$C$31,3,TRUE)</f>
        <v>12</v>
      </c>
    </row>
    <row r="35" spans="1:9" ht="18" customHeight="1">
      <c r="A35" s="8">
        <v>2</v>
      </c>
      <c r="B35" s="8">
        <v>3</v>
      </c>
      <c r="C35" s="11" t="str">
        <f>VLOOKUP(B35,teams!$A$4:$F$13,2,FALSE)</f>
        <v>Mme Auken</v>
      </c>
      <c r="D35" s="19">
        <v>25</v>
      </c>
      <c r="E35" s="8">
        <v>13</v>
      </c>
      <c r="F35" s="8">
        <f t="shared" ref="F35" si="12">IF(G35&gt;=0,H35,I35)</f>
        <v>18</v>
      </c>
      <c r="G35" s="9">
        <f t="shared" ref="G35" si="13">D35-E35</f>
        <v>12</v>
      </c>
      <c r="H35" s="9">
        <f>VLOOKUP(ABS(G35),'imp-vp-schaal'!$A$1:$C$31,2,TRUE)</f>
        <v>18</v>
      </c>
      <c r="I35" s="9">
        <f>VLOOKUP(ABS(G35),'imp-vp-schaal'!$A$1:$C$31,3,TRUE)</f>
        <v>12</v>
      </c>
    </row>
    <row r="36" spans="1:9" ht="12" customHeight="1"/>
    <row r="37" spans="1:9" ht="18" customHeight="1">
      <c r="A37" s="8">
        <v>3</v>
      </c>
      <c r="B37" s="8">
        <v>2</v>
      </c>
      <c r="C37" s="11" t="str">
        <f>VLOOKUP(B37,teams!$A$4:$F$13,2,FALSE)</f>
        <v>The White House</v>
      </c>
      <c r="D37" s="19">
        <v>12</v>
      </c>
      <c r="E37" s="8">
        <v>10</v>
      </c>
      <c r="F37" s="8">
        <f t="shared" ref="F37:F38" si="14">IF(G37&gt;=0,H37,I37)</f>
        <v>16</v>
      </c>
      <c r="G37" s="9">
        <f t="shared" ref="G37:G38" si="15">D37-E37</f>
        <v>2</v>
      </c>
      <c r="H37" s="9">
        <f>VLOOKUP(ABS(G37),'imp-vp-schaal'!$A$1:$C$31,2,TRUE)</f>
        <v>16</v>
      </c>
      <c r="I37" s="9">
        <f>VLOOKUP(ABS(G37),'imp-vp-schaal'!$A$1:$C$31,3,TRUE)</f>
        <v>14</v>
      </c>
    </row>
    <row r="38" spans="1:9" ht="18" customHeight="1">
      <c r="A38" s="8">
        <v>4</v>
      </c>
      <c r="B38" s="8">
        <v>4</v>
      </c>
      <c r="C38" s="11" t="str">
        <f>VLOOKUP(B38,teams!$A$4:$F$13,2,FALSE)</f>
        <v>Kamras</v>
      </c>
      <c r="D38" s="19">
        <v>10</v>
      </c>
      <c r="E38" s="8">
        <v>12</v>
      </c>
      <c r="F38" s="8">
        <f t="shared" si="14"/>
        <v>14</v>
      </c>
      <c r="G38" s="9">
        <f t="shared" si="15"/>
        <v>-2</v>
      </c>
      <c r="H38" s="9">
        <f>VLOOKUP(ABS(G38),'imp-vp-schaal'!$A$1:$C$31,2,TRUE)</f>
        <v>16</v>
      </c>
      <c r="I38" s="9">
        <f>VLOOKUP(ABS(G38),'imp-vp-schaal'!$A$1:$C$31,3,TRUE)</f>
        <v>14</v>
      </c>
    </row>
    <row r="39" spans="1:9" ht="12" customHeight="1"/>
    <row r="40" spans="1:9" ht="18" customHeight="1">
      <c r="A40" s="8">
        <v>5</v>
      </c>
      <c r="B40" s="8">
        <v>1</v>
      </c>
      <c r="C40" s="11" t="str">
        <f>VLOOKUP(B40,teams!$A$4:$F$13,2,FALSE)</f>
        <v>Romanski</v>
      </c>
      <c r="D40" s="19">
        <v>13</v>
      </c>
      <c r="E40" s="8">
        <v>38</v>
      </c>
      <c r="F40" s="8">
        <f t="shared" ref="F40:F41" si="16">IF(G40&gt;=0,H40,I40)</f>
        <v>8</v>
      </c>
      <c r="G40" s="9">
        <f t="shared" ref="G40:G41" si="17">D40-E40</f>
        <v>-25</v>
      </c>
      <c r="H40" s="9">
        <f>VLOOKUP(ABS(G40),'imp-vp-schaal'!$A$1:$C$31,2,TRUE)</f>
        <v>22</v>
      </c>
      <c r="I40" s="9">
        <f>VLOOKUP(ABS(G40),'imp-vp-schaal'!$A$1:$C$31,3,TRUE)</f>
        <v>8</v>
      </c>
    </row>
    <row r="41" spans="1:9" ht="18" customHeight="1">
      <c r="A41" s="8">
        <v>6</v>
      </c>
      <c r="B41" s="8">
        <v>5</v>
      </c>
      <c r="C41" s="11" t="str">
        <f>VLOOKUP(B41,teams!$A$4:$F$13,2,FALSE)</f>
        <v>Vainikonis</v>
      </c>
      <c r="D41" s="19">
        <v>38</v>
      </c>
      <c r="E41" s="8">
        <v>13</v>
      </c>
      <c r="F41" s="8">
        <f t="shared" si="16"/>
        <v>22</v>
      </c>
      <c r="G41" s="9">
        <f t="shared" si="17"/>
        <v>25</v>
      </c>
      <c r="H41" s="9">
        <f>VLOOKUP(ABS(G41),'imp-vp-schaal'!$A$1:$C$31,2,TRUE)</f>
        <v>22</v>
      </c>
      <c r="I41" s="9">
        <f>VLOOKUP(ABS(G41),'imp-vp-schaal'!$A$1:$C$31,3,TRUE)</f>
        <v>8</v>
      </c>
    </row>
    <row r="42" spans="1:9" ht="12" customHeight="1"/>
    <row r="43" spans="1:9" ht="18" customHeight="1">
      <c r="A43" s="8">
        <v>7</v>
      </c>
      <c r="B43" s="8">
        <v>9</v>
      </c>
      <c r="C43" s="11" t="str">
        <f>VLOOKUP(B43,teams!$A$4:$F$13,2,FALSE)</f>
        <v>Mme Lenz</v>
      </c>
      <c r="D43" s="19">
        <v>18</v>
      </c>
      <c r="E43" s="8">
        <v>28</v>
      </c>
      <c r="F43" s="8">
        <f t="shared" ref="F43:F44" si="18">IF(G43&gt;=0,H43,I43)</f>
        <v>12</v>
      </c>
      <c r="G43" s="9">
        <f t="shared" ref="G43:G44" si="19">D43-E43</f>
        <v>-10</v>
      </c>
      <c r="H43" s="9">
        <f>VLOOKUP(ABS(G43),'imp-vp-schaal'!$A$1:$C$31,2,TRUE)</f>
        <v>18</v>
      </c>
      <c r="I43" s="9">
        <f>VLOOKUP(ABS(G43),'imp-vp-schaal'!$A$1:$C$31,3,TRUE)</f>
        <v>12</v>
      </c>
    </row>
    <row r="44" spans="1:9" ht="18" customHeight="1">
      <c r="A44" s="8">
        <v>8</v>
      </c>
      <c r="B44" s="8">
        <v>6</v>
      </c>
      <c r="C44" s="11" t="str">
        <f>VLOOKUP(B44,teams!$A$4:$F$13,2,FALSE)</f>
        <v>Berger</v>
      </c>
      <c r="D44" s="19">
        <v>28</v>
      </c>
      <c r="E44" s="8">
        <v>18</v>
      </c>
      <c r="F44" s="8">
        <f t="shared" si="18"/>
        <v>18</v>
      </c>
      <c r="G44" s="9">
        <f t="shared" si="19"/>
        <v>10</v>
      </c>
      <c r="H44" s="9">
        <f>VLOOKUP(ABS(G44),'imp-vp-schaal'!$A$1:$C$31,2,TRUE)</f>
        <v>18</v>
      </c>
      <c r="I44" s="9">
        <f>VLOOKUP(ABS(G44),'imp-vp-schaal'!$A$1:$C$31,3,TRUE)</f>
        <v>12</v>
      </c>
    </row>
    <row r="45" spans="1:9" ht="12" customHeight="1"/>
    <row r="46" spans="1:9" ht="18" customHeight="1">
      <c r="A46" s="8">
        <v>9</v>
      </c>
      <c r="B46" s="8">
        <v>8</v>
      </c>
      <c r="C46" s="11" t="str">
        <f>VLOOKUP(B46,teams!$A$4:$F$13,2,FALSE)</f>
        <v>Mme Mucha</v>
      </c>
      <c r="D46" s="19">
        <v>6</v>
      </c>
      <c r="E46" s="8">
        <v>11</v>
      </c>
      <c r="F46" s="8">
        <f t="shared" ref="F46:F47" si="20">IF(G46&gt;=0,H46,I46)</f>
        <v>14</v>
      </c>
      <c r="G46" s="9">
        <f t="shared" ref="G46:G47" si="21">D46-E46</f>
        <v>-5</v>
      </c>
      <c r="H46" s="9">
        <f>VLOOKUP(ABS(G46),'imp-vp-schaal'!$A$1:$C$31,2,TRUE)</f>
        <v>16</v>
      </c>
      <c r="I46" s="9">
        <f>VLOOKUP(ABS(G46),'imp-vp-schaal'!$A$1:$C$31,3,TRUE)</f>
        <v>14</v>
      </c>
    </row>
    <row r="47" spans="1:9" ht="18" customHeight="1">
      <c r="A47" s="8">
        <v>10</v>
      </c>
      <c r="B47" s="8">
        <v>7</v>
      </c>
      <c r="C47" s="11" t="str">
        <f>VLOOKUP(B47,teams!$A$4:$F$13,2,FALSE)</f>
        <v>Jahr</v>
      </c>
      <c r="D47" s="19">
        <v>11</v>
      </c>
      <c r="E47" s="8">
        <v>6</v>
      </c>
      <c r="F47" s="8">
        <f t="shared" si="20"/>
        <v>16</v>
      </c>
      <c r="G47" s="9">
        <f t="shared" si="21"/>
        <v>5</v>
      </c>
      <c r="H47" s="9">
        <f>VLOOKUP(ABS(G47),'imp-vp-schaal'!$A$1:$C$31,2,TRUE)</f>
        <v>16</v>
      </c>
      <c r="I47" s="9">
        <f>VLOOKUP(ABS(G47),'imp-vp-schaal'!$A$1:$C$31,3,TRUE)</f>
        <v>14</v>
      </c>
    </row>
    <row r="49" spans="1:9" s="7" customFormat="1" ht="18" customHeight="1">
      <c r="A49" s="6" t="s">
        <v>53</v>
      </c>
      <c r="B49" s="6" t="s">
        <v>46</v>
      </c>
      <c r="C49" s="10" t="s">
        <v>41</v>
      </c>
      <c r="D49" s="18" t="s">
        <v>52</v>
      </c>
      <c r="E49" s="6"/>
      <c r="F49" s="6" t="s">
        <v>51</v>
      </c>
    </row>
    <row r="50" spans="1:9" ht="18" customHeight="1">
      <c r="A50" s="8">
        <v>1</v>
      </c>
      <c r="B50" s="8">
        <v>10</v>
      </c>
      <c r="C50" s="11" t="str">
        <f>VLOOKUP(B50,teams!$A$4:$F$13,2,FALSE)</f>
        <v>Google</v>
      </c>
      <c r="D50" s="19">
        <v>22</v>
      </c>
      <c r="E50" s="8">
        <v>52</v>
      </c>
      <c r="F50" s="8">
        <f>IF(G50&gt;=0,H50,I50)</f>
        <v>6</v>
      </c>
      <c r="G50" s="9">
        <f>D50-E50</f>
        <v>-30</v>
      </c>
      <c r="H50" s="9">
        <f>VLOOKUP(ABS(G50),'imp-vp-schaal'!$A$1:$C$31,2,TRUE)</f>
        <v>24</v>
      </c>
      <c r="I50" s="9">
        <f>VLOOKUP(ABS(G50),'imp-vp-schaal'!$A$1:$C$31,3,TRUE)</f>
        <v>6</v>
      </c>
    </row>
    <row r="51" spans="1:9" ht="18" customHeight="1">
      <c r="A51" s="8">
        <v>2</v>
      </c>
      <c r="B51" s="8">
        <v>4</v>
      </c>
      <c r="C51" s="11" t="str">
        <f>VLOOKUP(B51,teams!$A$4:$F$13,2,FALSE)</f>
        <v>Kamras</v>
      </c>
      <c r="D51" s="19">
        <v>52</v>
      </c>
      <c r="E51" s="8">
        <v>22</v>
      </c>
      <c r="F51" s="8">
        <f t="shared" ref="F51" si="22">IF(G51&gt;=0,H51,I51)</f>
        <v>24</v>
      </c>
      <c r="G51" s="9">
        <f t="shared" ref="G51" si="23">D51-E51</f>
        <v>30</v>
      </c>
      <c r="H51" s="9">
        <f>VLOOKUP(ABS(G51),'imp-vp-schaal'!$A$1:$C$31,2,TRUE)</f>
        <v>24</v>
      </c>
      <c r="I51" s="9">
        <f>VLOOKUP(ABS(G51),'imp-vp-schaal'!$A$1:$C$31,3,TRUE)</f>
        <v>6</v>
      </c>
    </row>
    <row r="52" spans="1:9" ht="12" customHeight="1"/>
    <row r="53" spans="1:9" ht="18" customHeight="1">
      <c r="A53" s="8">
        <v>3</v>
      </c>
      <c r="B53" s="8">
        <v>3</v>
      </c>
      <c r="C53" s="11" t="str">
        <f>VLOOKUP(B53,teams!$A$4:$F$13,2,FALSE)</f>
        <v>Mme Auken</v>
      </c>
      <c r="D53" s="19">
        <v>25</v>
      </c>
      <c r="E53" s="8">
        <v>7</v>
      </c>
      <c r="F53" s="8">
        <f t="shared" ref="F53:F54" si="24">IF(G53&gt;=0,H53,I53)</f>
        <v>20</v>
      </c>
      <c r="G53" s="9">
        <f t="shared" ref="G53:G54" si="25">D53-E53</f>
        <v>18</v>
      </c>
      <c r="H53" s="9">
        <f>VLOOKUP(ABS(G53),'imp-vp-schaal'!$A$1:$C$31,2,TRUE)</f>
        <v>20</v>
      </c>
      <c r="I53" s="9">
        <f>VLOOKUP(ABS(G53),'imp-vp-schaal'!$A$1:$C$31,3,TRUE)</f>
        <v>10</v>
      </c>
    </row>
    <row r="54" spans="1:9" ht="18" customHeight="1">
      <c r="A54" s="8">
        <v>4</v>
      </c>
      <c r="B54" s="8">
        <v>5</v>
      </c>
      <c r="C54" s="11" t="str">
        <f>VLOOKUP(B54,teams!$A$4:$F$13,2,FALSE)</f>
        <v>Vainikonis</v>
      </c>
      <c r="D54" s="19">
        <v>7</v>
      </c>
      <c r="E54" s="8">
        <v>25</v>
      </c>
      <c r="F54" s="8">
        <f t="shared" si="24"/>
        <v>10</v>
      </c>
      <c r="G54" s="9">
        <f t="shared" si="25"/>
        <v>-18</v>
      </c>
      <c r="H54" s="9">
        <f>VLOOKUP(ABS(G54),'imp-vp-schaal'!$A$1:$C$31,2,TRUE)</f>
        <v>20</v>
      </c>
      <c r="I54" s="9">
        <f>VLOOKUP(ABS(G54),'imp-vp-schaal'!$A$1:$C$31,3,TRUE)</f>
        <v>10</v>
      </c>
    </row>
    <row r="55" spans="1:9" ht="12" customHeight="1"/>
    <row r="56" spans="1:9" ht="18" customHeight="1">
      <c r="A56" s="8">
        <v>5</v>
      </c>
      <c r="B56" s="8">
        <v>2</v>
      </c>
      <c r="C56" s="11" t="str">
        <f>VLOOKUP(B56,teams!$A$4:$F$13,2,FALSE)</f>
        <v>The White House</v>
      </c>
      <c r="D56" s="19">
        <v>13</v>
      </c>
      <c r="E56" s="8">
        <v>29</v>
      </c>
      <c r="F56" s="8">
        <f t="shared" ref="F56:F57" si="26">IF(G56&gt;=0,H56,I56)</f>
        <v>10</v>
      </c>
      <c r="G56" s="9">
        <f t="shared" ref="G56:G57" si="27">D56-E56</f>
        <v>-16</v>
      </c>
      <c r="H56" s="9">
        <f>VLOOKUP(ABS(G56),'imp-vp-schaal'!$A$1:$C$31,2,TRUE)</f>
        <v>20</v>
      </c>
      <c r="I56" s="9">
        <f>VLOOKUP(ABS(G56),'imp-vp-schaal'!$A$1:$C$31,3,TRUE)</f>
        <v>10</v>
      </c>
    </row>
    <row r="57" spans="1:9" ht="18" customHeight="1">
      <c r="A57" s="8">
        <v>6</v>
      </c>
      <c r="B57" s="8">
        <v>6</v>
      </c>
      <c r="C57" s="11" t="str">
        <f>VLOOKUP(B57,teams!$A$4:$F$13,2,FALSE)</f>
        <v>Berger</v>
      </c>
      <c r="D57" s="19">
        <v>29</v>
      </c>
      <c r="E57" s="8">
        <v>13</v>
      </c>
      <c r="F57" s="8">
        <f t="shared" si="26"/>
        <v>20</v>
      </c>
      <c r="G57" s="9">
        <f t="shared" si="27"/>
        <v>16</v>
      </c>
      <c r="H57" s="9">
        <f>VLOOKUP(ABS(G57),'imp-vp-schaal'!$A$1:$C$31,2,TRUE)</f>
        <v>20</v>
      </c>
      <c r="I57" s="9">
        <f>VLOOKUP(ABS(G57),'imp-vp-schaal'!$A$1:$C$31,3,TRUE)</f>
        <v>10</v>
      </c>
    </row>
    <row r="58" spans="1:9" ht="12" customHeight="1"/>
    <row r="59" spans="1:9" ht="18" customHeight="1">
      <c r="A59" s="8">
        <v>7</v>
      </c>
      <c r="B59" s="8">
        <v>1</v>
      </c>
      <c r="C59" s="11" t="str">
        <f>VLOOKUP(B59,teams!$A$4:$F$13,2,FALSE)</f>
        <v>Romanski</v>
      </c>
      <c r="D59" s="19">
        <v>16</v>
      </c>
      <c r="E59" s="8">
        <v>47</v>
      </c>
      <c r="F59" s="8">
        <f t="shared" ref="F59:F60" si="28">IF(G59&gt;=0,H59,I59)</f>
        <v>6</v>
      </c>
      <c r="G59" s="9">
        <f t="shared" ref="G59:G60" si="29">D59-E59</f>
        <v>-31</v>
      </c>
      <c r="H59" s="9">
        <f>VLOOKUP(ABS(G59),'imp-vp-schaal'!$A$1:$C$31,2,TRUE)</f>
        <v>24</v>
      </c>
      <c r="I59" s="9">
        <f>VLOOKUP(ABS(G59),'imp-vp-schaal'!$A$1:$C$31,3,TRUE)</f>
        <v>6</v>
      </c>
    </row>
    <row r="60" spans="1:9" ht="18" customHeight="1">
      <c r="A60" s="8">
        <v>8</v>
      </c>
      <c r="B60" s="8">
        <v>7</v>
      </c>
      <c r="C60" s="11" t="str">
        <f>VLOOKUP(B60,teams!$A$4:$F$13,2,FALSE)</f>
        <v>Jahr</v>
      </c>
      <c r="D60" s="19">
        <v>47</v>
      </c>
      <c r="E60" s="8">
        <v>16</v>
      </c>
      <c r="F60" s="8">
        <f t="shared" si="28"/>
        <v>24</v>
      </c>
      <c r="G60" s="9">
        <f t="shared" si="29"/>
        <v>31</v>
      </c>
      <c r="H60" s="9">
        <f>VLOOKUP(ABS(G60),'imp-vp-schaal'!$A$1:$C$31,2,TRUE)</f>
        <v>24</v>
      </c>
      <c r="I60" s="9">
        <f>VLOOKUP(ABS(G60),'imp-vp-schaal'!$A$1:$C$31,3,TRUE)</f>
        <v>6</v>
      </c>
    </row>
    <row r="61" spans="1:9" ht="12" customHeight="1"/>
    <row r="62" spans="1:9" ht="18" customHeight="1">
      <c r="A62" s="8">
        <v>9</v>
      </c>
      <c r="B62" s="8">
        <v>9</v>
      </c>
      <c r="C62" s="11" t="str">
        <f>VLOOKUP(B62,teams!$A$4:$F$13,2,FALSE)</f>
        <v>Mme Lenz</v>
      </c>
      <c r="D62" s="19">
        <v>1</v>
      </c>
      <c r="E62" s="8">
        <v>38</v>
      </c>
      <c r="F62" s="8">
        <f t="shared" ref="F62:F63" si="30">IF(G62&gt;=0,H62,I62)</f>
        <v>5</v>
      </c>
      <c r="G62" s="9">
        <f t="shared" ref="G62:G63" si="31">D62-E62</f>
        <v>-37</v>
      </c>
      <c r="H62" s="9">
        <f>VLOOKUP(ABS(G62),'imp-vp-schaal'!$A$1:$C$31,2,TRUE)</f>
        <v>25</v>
      </c>
      <c r="I62" s="9">
        <f>VLOOKUP(ABS(G62),'imp-vp-schaal'!$A$1:$C$31,3,TRUE)</f>
        <v>5</v>
      </c>
    </row>
    <row r="63" spans="1:9" ht="18" customHeight="1">
      <c r="A63" s="8">
        <v>10</v>
      </c>
      <c r="B63" s="8">
        <v>8</v>
      </c>
      <c r="C63" s="11" t="str">
        <f>VLOOKUP(B63,teams!$A$4:$F$13,2,FALSE)</f>
        <v>Mme Mucha</v>
      </c>
      <c r="D63" s="19">
        <v>38</v>
      </c>
      <c r="E63" s="8">
        <v>1</v>
      </c>
      <c r="F63" s="8">
        <f t="shared" si="30"/>
        <v>25</v>
      </c>
      <c r="G63" s="9">
        <f t="shared" si="31"/>
        <v>37</v>
      </c>
      <c r="H63" s="9">
        <f>VLOOKUP(ABS(G63),'imp-vp-schaal'!$A$1:$C$31,2,TRUE)</f>
        <v>25</v>
      </c>
      <c r="I63" s="9">
        <f>VLOOKUP(ABS(G63),'imp-vp-schaal'!$A$1:$C$31,3,TRUE)</f>
        <v>5</v>
      </c>
    </row>
    <row r="65" spans="1:9" s="7" customFormat="1" ht="18" customHeight="1">
      <c r="A65" s="6" t="s">
        <v>53</v>
      </c>
      <c r="B65" s="6" t="s">
        <v>47</v>
      </c>
      <c r="C65" s="10" t="s">
        <v>41</v>
      </c>
      <c r="D65" s="18" t="s">
        <v>52</v>
      </c>
      <c r="E65" s="6"/>
      <c r="F65" s="6" t="s">
        <v>51</v>
      </c>
    </row>
    <row r="66" spans="1:9" ht="18" customHeight="1">
      <c r="A66" s="8">
        <v>1</v>
      </c>
      <c r="B66" s="8">
        <v>10</v>
      </c>
      <c r="C66" s="11" t="str">
        <f>VLOOKUP(B66,teams!$A$4:$F$13,2,FALSE)</f>
        <v>Google</v>
      </c>
      <c r="D66" s="19">
        <v>15</v>
      </c>
      <c r="E66" s="8">
        <v>32</v>
      </c>
      <c r="F66" s="8">
        <f>IF(G66&gt;=0,H66,I66)</f>
        <v>10</v>
      </c>
      <c r="G66" s="9">
        <f>D66-E66</f>
        <v>-17</v>
      </c>
      <c r="H66" s="9">
        <f>VLOOKUP(ABS(G66),'imp-vp-schaal'!$A$1:$C$31,2,TRUE)</f>
        <v>20</v>
      </c>
      <c r="I66" s="9">
        <f>VLOOKUP(ABS(G66),'imp-vp-schaal'!$A$1:$C$31,3,TRUE)</f>
        <v>10</v>
      </c>
    </row>
    <row r="67" spans="1:9" ht="18" customHeight="1">
      <c r="A67" s="8">
        <v>2</v>
      </c>
      <c r="B67" s="8">
        <v>5</v>
      </c>
      <c r="C67" s="11" t="str">
        <f>VLOOKUP(B67,teams!$A$4:$F$13,2,FALSE)</f>
        <v>Vainikonis</v>
      </c>
      <c r="D67" s="19">
        <v>32</v>
      </c>
      <c r="E67" s="8">
        <v>15</v>
      </c>
      <c r="F67" s="8">
        <f t="shared" ref="F67" si="32">IF(G67&gt;=0,H67,I67)</f>
        <v>20</v>
      </c>
      <c r="G67" s="9">
        <f t="shared" ref="G67" si="33">D67-E67</f>
        <v>17</v>
      </c>
      <c r="H67" s="9">
        <f>VLOOKUP(ABS(G67),'imp-vp-schaal'!$A$1:$C$31,2,TRUE)</f>
        <v>20</v>
      </c>
      <c r="I67" s="9">
        <f>VLOOKUP(ABS(G67),'imp-vp-schaal'!$A$1:$C$31,3,TRUE)</f>
        <v>10</v>
      </c>
    </row>
    <row r="68" spans="1:9" ht="12" customHeight="1"/>
    <row r="69" spans="1:9" ht="18" customHeight="1">
      <c r="A69" s="8">
        <v>3</v>
      </c>
      <c r="B69" s="8">
        <v>4</v>
      </c>
      <c r="C69" s="11" t="str">
        <f>VLOOKUP(B69,teams!$A$4:$F$13,2,FALSE)</f>
        <v>Kamras</v>
      </c>
      <c r="D69" s="19">
        <v>18</v>
      </c>
      <c r="E69" s="8">
        <v>19</v>
      </c>
      <c r="F69" s="8">
        <f t="shared" ref="F69:F70" si="34">IF(G69&gt;=0,H69,I69)</f>
        <v>15</v>
      </c>
      <c r="G69" s="9">
        <f t="shared" ref="G69:G70" si="35">D69-E69</f>
        <v>-1</v>
      </c>
      <c r="H69" s="9">
        <f>VLOOKUP(ABS(G69),'imp-vp-schaal'!$A$1:$C$31,2,TRUE)</f>
        <v>15</v>
      </c>
      <c r="I69" s="9">
        <f>VLOOKUP(ABS(G69),'imp-vp-schaal'!$A$1:$C$31,3,TRUE)</f>
        <v>15</v>
      </c>
    </row>
    <row r="70" spans="1:9" ht="18" customHeight="1">
      <c r="A70" s="8">
        <v>4</v>
      </c>
      <c r="B70" s="8">
        <v>6</v>
      </c>
      <c r="C70" s="11" t="str">
        <f>VLOOKUP(B70,teams!$A$4:$F$13,2,FALSE)</f>
        <v>Berger</v>
      </c>
      <c r="D70" s="19">
        <v>19</v>
      </c>
      <c r="E70" s="8">
        <v>18</v>
      </c>
      <c r="F70" s="8">
        <f t="shared" si="34"/>
        <v>15</v>
      </c>
      <c r="G70" s="9">
        <f t="shared" si="35"/>
        <v>1</v>
      </c>
      <c r="H70" s="9">
        <f>VLOOKUP(ABS(G70),'imp-vp-schaal'!$A$1:$C$31,2,TRUE)</f>
        <v>15</v>
      </c>
      <c r="I70" s="9">
        <f>VLOOKUP(ABS(G70),'imp-vp-schaal'!$A$1:$C$31,3,TRUE)</f>
        <v>15</v>
      </c>
    </row>
    <row r="71" spans="1:9" ht="12" customHeight="1"/>
    <row r="72" spans="1:9" ht="18" customHeight="1">
      <c r="A72" s="8">
        <v>5</v>
      </c>
      <c r="B72" s="8">
        <v>3</v>
      </c>
      <c r="C72" s="11" t="str">
        <f>VLOOKUP(B72,teams!$A$4:$F$13,2,FALSE)</f>
        <v>Mme Auken</v>
      </c>
      <c r="D72" s="19">
        <v>19</v>
      </c>
      <c r="E72" s="8">
        <v>16</v>
      </c>
      <c r="F72" s="8">
        <f t="shared" ref="F72:F73" si="36">IF(G72&gt;=0,H72,I72)</f>
        <v>16</v>
      </c>
      <c r="G72" s="9">
        <f t="shared" ref="G72:G73" si="37">D72-E72</f>
        <v>3</v>
      </c>
      <c r="H72" s="9">
        <f>VLOOKUP(ABS(G72),'imp-vp-schaal'!$A$1:$C$31,2,TRUE)</f>
        <v>16</v>
      </c>
      <c r="I72" s="9">
        <f>VLOOKUP(ABS(G72),'imp-vp-schaal'!$A$1:$C$31,3,TRUE)</f>
        <v>14</v>
      </c>
    </row>
    <row r="73" spans="1:9" ht="18" customHeight="1">
      <c r="A73" s="8">
        <v>6</v>
      </c>
      <c r="B73" s="8">
        <v>7</v>
      </c>
      <c r="C73" s="11" t="str">
        <f>VLOOKUP(B73,teams!$A$4:$F$13,2,FALSE)</f>
        <v>Jahr</v>
      </c>
      <c r="D73" s="19">
        <v>16</v>
      </c>
      <c r="E73" s="8">
        <v>19</v>
      </c>
      <c r="F73" s="8">
        <f t="shared" si="36"/>
        <v>14</v>
      </c>
      <c r="G73" s="9">
        <f t="shared" si="37"/>
        <v>-3</v>
      </c>
      <c r="H73" s="9">
        <f>VLOOKUP(ABS(G73),'imp-vp-schaal'!$A$1:$C$31,2,TRUE)</f>
        <v>16</v>
      </c>
      <c r="I73" s="9">
        <f>VLOOKUP(ABS(G73),'imp-vp-schaal'!$A$1:$C$31,3,TRUE)</f>
        <v>14</v>
      </c>
    </row>
    <row r="74" spans="1:9" ht="12" customHeight="1"/>
    <row r="75" spans="1:9" ht="18" customHeight="1">
      <c r="A75" s="8">
        <v>7</v>
      </c>
      <c r="B75" s="8">
        <v>2</v>
      </c>
      <c r="C75" s="11" t="str">
        <f>VLOOKUP(B75,teams!$A$4:$F$13,2,FALSE)</f>
        <v>The White House</v>
      </c>
      <c r="D75" s="19">
        <v>13</v>
      </c>
      <c r="E75" s="8">
        <v>18</v>
      </c>
      <c r="F75" s="8">
        <f t="shared" ref="F75:F76" si="38">IF(G75&gt;=0,H75,I75)</f>
        <v>14</v>
      </c>
      <c r="G75" s="9">
        <f t="shared" ref="G75:G76" si="39">D75-E75</f>
        <v>-5</v>
      </c>
      <c r="H75" s="9">
        <f>VLOOKUP(ABS(G75),'imp-vp-schaal'!$A$1:$C$31,2,TRUE)</f>
        <v>16</v>
      </c>
      <c r="I75" s="9">
        <f>VLOOKUP(ABS(G75),'imp-vp-schaal'!$A$1:$C$31,3,TRUE)</f>
        <v>14</v>
      </c>
    </row>
    <row r="76" spans="1:9" ht="18" customHeight="1">
      <c r="A76" s="8">
        <v>8</v>
      </c>
      <c r="B76" s="8">
        <v>8</v>
      </c>
      <c r="C76" s="11" t="str">
        <f>VLOOKUP(B76,teams!$A$4:$F$13,2,FALSE)</f>
        <v>Mme Mucha</v>
      </c>
      <c r="D76" s="19">
        <v>18</v>
      </c>
      <c r="E76" s="8">
        <v>13</v>
      </c>
      <c r="F76" s="8">
        <f t="shared" si="38"/>
        <v>16</v>
      </c>
      <c r="G76" s="9">
        <f t="shared" si="39"/>
        <v>5</v>
      </c>
      <c r="H76" s="9">
        <f>VLOOKUP(ABS(G76),'imp-vp-schaal'!$A$1:$C$31,2,TRUE)</f>
        <v>16</v>
      </c>
      <c r="I76" s="9">
        <f>VLOOKUP(ABS(G76),'imp-vp-schaal'!$A$1:$C$31,3,TRUE)</f>
        <v>14</v>
      </c>
    </row>
    <row r="77" spans="1:9" ht="12" customHeight="1"/>
    <row r="78" spans="1:9" ht="18" customHeight="1">
      <c r="A78" s="8">
        <v>9</v>
      </c>
      <c r="B78" s="8">
        <v>1</v>
      </c>
      <c r="C78" s="11" t="str">
        <f>VLOOKUP(B78,teams!$A$4:$F$13,2,FALSE)</f>
        <v>Romanski</v>
      </c>
      <c r="D78" s="19">
        <v>27</v>
      </c>
      <c r="E78" s="8">
        <v>0</v>
      </c>
      <c r="F78" s="8">
        <f t="shared" ref="F78:F79" si="40">IF(G78&gt;=0,H78,I78)</f>
        <v>23</v>
      </c>
      <c r="G78" s="9">
        <f t="shared" ref="G78:G79" si="41">D78-E78</f>
        <v>27</v>
      </c>
      <c r="H78" s="9">
        <f>VLOOKUP(ABS(G78),'imp-vp-schaal'!$A$1:$C$31,2,TRUE)</f>
        <v>23</v>
      </c>
      <c r="I78" s="9">
        <f>VLOOKUP(ABS(G78),'imp-vp-schaal'!$A$1:$C$31,3,TRUE)</f>
        <v>7</v>
      </c>
    </row>
    <row r="79" spans="1:9" ht="18" customHeight="1">
      <c r="A79" s="8">
        <v>10</v>
      </c>
      <c r="B79" s="8">
        <v>9</v>
      </c>
      <c r="C79" s="11" t="str">
        <f>VLOOKUP(B79,teams!$A$4:$F$13,2,FALSE)</f>
        <v>Mme Lenz</v>
      </c>
      <c r="D79" s="19">
        <v>0</v>
      </c>
      <c r="E79" s="8">
        <v>27</v>
      </c>
      <c r="F79" s="8">
        <f t="shared" si="40"/>
        <v>7</v>
      </c>
      <c r="G79" s="9">
        <f t="shared" si="41"/>
        <v>-27</v>
      </c>
      <c r="H79" s="9">
        <f>VLOOKUP(ABS(G79),'imp-vp-schaal'!$A$1:$C$31,2,TRUE)</f>
        <v>23</v>
      </c>
      <c r="I79" s="9">
        <f>VLOOKUP(ABS(G79),'imp-vp-schaal'!$A$1:$C$31,3,TRUE)</f>
        <v>7</v>
      </c>
    </row>
    <row r="81" spans="1:9" s="7" customFormat="1" ht="18" customHeight="1">
      <c r="A81" s="6" t="s">
        <v>53</v>
      </c>
      <c r="B81" s="6" t="s">
        <v>44</v>
      </c>
      <c r="C81" s="10" t="s">
        <v>41</v>
      </c>
      <c r="D81" s="18" t="s">
        <v>52</v>
      </c>
      <c r="E81" s="6"/>
      <c r="F81" s="6" t="s">
        <v>51</v>
      </c>
    </row>
    <row r="82" spans="1:9" ht="18" customHeight="1">
      <c r="A82" s="8">
        <v>1</v>
      </c>
      <c r="B82" s="8">
        <v>10</v>
      </c>
      <c r="C82" s="11" t="str">
        <f>VLOOKUP(B82,teams!$A$4:$F$13,2,FALSE)</f>
        <v>Google</v>
      </c>
      <c r="D82" s="19">
        <v>13</v>
      </c>
      <c r="E82" s="8">
        <v>33</v>
      </c>
      <c r="F82" s="8">
        <f>IF(G82&gt;=0,H82,I82)</f>
        <v>9</v>
      </c>
      <c r="G82" s="9">
        <f>D82-E82</f>
        <v>-20</v>
      </c>
      <c r="H82" s="9">
        <f>VLOOKUP(ABS(G82),'imp-vp-schaal'!$A$1:$C$31,2,TRUE)</f>
        <v>21</v>
      </c>
      <c r="I82" s="9">
        <f>VLOOKUP(ABS(G82),'imp-vp-schaal'!$A$1:$C$31,3,TRUE)</f>
        <v>9</v>
      </c>
    </row>
    <row r="83" spans="1:9" ht="18" customHeight="1">
      <c r="A83" s="8">
        <v>2</v>
      </c>
      <c r="B83" s="8">
        <v>6</v>
      </c>
      <c r="C83" s="11" t="str">
        <f>VLOOKUP(B83,teams!$A$4:$F$13,2,FALSE)</f>
        <v>Berger</v>
      </c>
      <c r="D83" s="19">
        <v>33</v>
      </c>
      <c r="E83" s="8">
        <v>13</v>
      </c>
      <c r="F83" s="8">
        <f t="shared" ref="F83" si="42">IF(G83&gt;=0,H83,I83)</f>
        <v>21</v>
      </c>
      <c r="G83" s="9">
        <f t="shared" ref="G83" si="43">D83-E83</f>
        <v>20</v>
      </c>
      <c r="H83" s="9">
        <f>VLOOKUP(ABS(G83),'imp-vp-schaal'!$A$1:$C$31,2,TRUE)</f>
        <v>21</v>
      </c>
      <c r="I83" s="9">
        <f>VLOOKUP(ABS(G83),'imp-vp-schaal'!$A$1:$C$31,3,TRUE)</f>
        <v>9</v>
      </c>
    </row>
    <row r="84" spans="1:9" ht="12" customHeight="1"/>
    <row r="85" spans="1:9" ht="18" customHeight="1">
      <c r="A85" s="8">
        <v>3</v>
      </c>
      <c r="B85" s="8">
        <v>5</v>
      </c>
      <c r="C85" s="11" t="str">
        <f>VLOOKUP(B85,teams!$A$4:$F$13,2,FALSE)</f>
        <v>Vainikonis</v>
      </c>
      <c r="D85" s="19">
        <v>18</v>
      </c>
      <c r="E85" s="8">
        <v>36</v>
      </c>
      <c r="F85" s="8">
        <f t="shared" ref="F85:F86" si="44">IF(G85&gt;=0,H85,I85)</f>
        <v>10</v>
      </c>
      <c r="G85" s="9">
        <f t="shared" ref="G85:G86" si="45">D85-E85</f>
        <v>-18</v>
      </c>
      <c r="H85" s="9">
        <f>VLOOKUP(ABS(G85),'imp-vp-schaal'!$A$1:$C$31,2,TRUE)</f>
        <v>20</v>
      </c>
      <c r="I85" s="9">
        <f>VLOOKUP(ABS(G85),'imp-vp-schaal'!$A$1:$C$31,3,TRUE)</f>
        <v>10</v>
      </c>
    </row>
    <row r="86" spans="1:9" ht="18" customHeight="1">
      <c r="A86" s="8">
        <v>4</v>
      </c>
      <c r="B86" s="8">
        <v>7</v>
      </c>
      <c r="C86" s="11" t="str">
        <f>VLOOKUP(B86,teams!$A$4:$F$13,2,FALSE)</f>
        <v>Jahr</v>
      </c>
      <c r="D86" s="19">
        <v>36</v>
      </c>
      <c r="E86" s="8">
        <v>18</v>
      </c>
      <c r="F86" s="8">
        <f t="shared" si="44"/>
        <v>20</v>
      </c>
      <c r="G86" s="9">
        <f t="shared" si="45"/>
        <v>18</v>
      </c>
      <c r="H86" s="9">
        <f>VLOOKUP(ABS(G86),'imp-vp-schaal'!$A$1:$C$31,2,TRUE)</f>
        <v>20</v>
      </c>
      <c r="I86" s="9">
        <f>VLOOKUP(ABS(G86),'imp-vp-schaal'!$A$1:$C$31,3,TRUE)</f>
        <v>10</v>
      </c>
    </row>
    <row r="87" spans="1:9" ht="12" customHeight="1"/>
    <row r="88" spans="1:9" ht="18" customHeight="1">
      <c r="A88" s="8">
        <v>5</v>
      </c>
      <c r="B88" s="8">
        <v>4</v>
      </c>
      <c r="C88" s="11" t="str">
        <f>VLOOKUP(B88,teams!$A$4:$F$13,2,FALSE)</f>
        <v>Kamras</v>
      </c>
      <c r="D88" s="19">
        <v>55</v>
      </c>
      <c r="E88" s="8">
        <v>1</v>
      </c>
      <c r="F88" s="8">
        <f t="shared" ref="F88:F89" si="46">IF(G88&gt;=0,H88,I88)</f>
        <v>25</v>
      </c>
      <c r="G88" s="9">
        <f t="shared" ref="G88:G89" si="47">D88-E88</f>
        <v>54</v>
      </c>
      <c r="H88" s="9">
        <f>VLOOKUP(ABS(G88),'imp-vp-schaal'!$A$1:$C$31,2,TRUE)</f>
        <v>25</v>
      </c>
      <c r="I88" s="9">
        <f>VLOOKUP(ABS(G88),'imp-vp-schaal'!$A$1:$C$31,3,TRUE)</f>
        <v>1</v>
      </c>
    </row>
    <row r="89" spans="1:9" ht="18" customHeight="1">
      <c r="A89" s="8">
        <v>6</v>
      </c>
      <c r="B89" s="8">
        <v>8</v>
      </c>
      <c r="C89" s="11" t="str">
        <f>VLOOKUP(B89,teams!$A$4:$F$13,2,FALSE)</f>
        <v>Mme Mucha</v>
      </c>
      <c r="D89" s="19">
        <v>1</v>
      </c>
      <c r="E89" s="8">
        <v>55</v>
      </c>
      <c r="F89" s="8">
        <f t="shared" si="46"/>
        <v>1</v>
      </c>
      <c r="G89" s="9">
        <f t="shared" si="47"/>
        <v>-54</v>
      </c>
      <c r="H89" s="9">
        <f>VLOOKUP(ABS(G89),'imp-vp-schaal'!$A$1:$C$31,2,TRUE)</f>
        <v>25</v>
      </c>
      <c r="I89" s="9">
        <f>VLOOKUP(ABS(G89),'imp-vp-schaal'!$A$1:$C$31,3,TRUE)</f>
        <v>1</v>
      </c>
    </row>
    <row r="90" spans="1:9" ht="12" customHeight="1"/>
    <row r="91" spans="1:9" ht="18" customHeight="1">
      <c r="A91" s="8">
        <v>7</v>
      </c>
      <c r="B91" s="8">
        <v>3</v>
      </c>
      <c r="C91" s="11" t="str">
        <f>VLOOKUP(B91,teams!$A$4:$F$13,2,FALSE)</f>
        <v>Mme Auken</v>
      </c>
      <c r="D91" s="19">
        <v>23</v>
      </c>
      <c r="E91" s="8">
        <v>19</v>
      </c>
      <c r="F91" s="8">
        <f t="shared" ref="F91:F92" si="48">IF(G91&gt;=0,H91,I91)</f>
        <v>16</v>
      </c>
      <c r="G91" s="9">
        <f t="shared" ref="G91:G92" si="49">D91-E91</f>
        <v>4</v>
      </c>
      <c r="H91" s="9">
        <f>VLOOKUP(ABS(G91),'imp-vp-schaal'!$A$1:$C$31,2,TRUE)</f>
        <v>16</v>
      </c>
      <c r="I91" s="9">
        <f>VLOOKUP(ABS(G91),'imp-vp-schaal'!$A$1:$C$31,3,TRUE)</f>
        <v>14</v>
      </c>
    </row>
    <row r="92" spans="1:9" ht="18" customHeight="1">
      <c r="A92" s="8">
        <v>8</v>
      </c>
      <c r="B92" s="8">
        <v>9</v>
      </c>
      <c r="C92" s="11" t="str">
        <f>VLOOKUP(B92,teams!$A$4:$F$13,2,FALSE)</f>
        <v>Mme Lenz</v>
      </c>
      <c r="D92" s="19">
        <v>19</v>
      </c>
      <c r="E92" s="8">
        <v>23</v>
      </c>
      <c r="F92" s="8">
        <f t="shared" si="48"/>
        <v>14</v>
      </c>
      <c r="G92" s="9">
        <f t="shared" si="49"/>
        <v>-4</v>
      </c>
      <c r="H92" s="9">
        <f>VLOOKUP(ABS(G92),'imp-vp-schaal'!$A$1:$C$31,2,TRUE)</f>
        <v>16</v>
      </c>
      <c r="I92" s="9">
        <f>VLOOKUP(ABS(G92),'imp-vp-schaal'!$A$1:$C$31,3,TRUE)</f>
        <v>14</v>
      </c>
    </row>
    <row r="93" spans="1:9" ht="12" customHeight="1"/>
    <row r="94" spans="1:9" ht="18" customHeight="1">
      <c r="A94" s="8">
        <v>9</v>
      </c>
      <c r="B94" s="8">
        <v>2</v>
      </c>
      <c r="C94" s="11" t="str">
        <f>VLOOKUP(B94,teams!$A$4:$F$13,2,FALSE)</f>
        <v>The White House</v>
      </c>
      <c r="D94" s="19">
        <v>41</v>
      </c>
      <c r="E94" s="8">
        <v>20</v>
      </c>
      <c r="F94" s="8">
        <f t="shared" ref="F94:F95" si="50">IF(G94&gt;=0,H94,I94)</f>
        <v>21</v>
      </c>
      <c r="G94" s="9">
        <f t="shared" ref="G94:G95" si="51">D94-E94</f>
        <v>21</v>
      </c>
      <c r="H94" s="9">
        <f>VLOOKUP(ABS(G94),'imp-vp-schaal'!$A$1:$C$31,2,TRUE)</f>
        <v>21</v>
      </c>
      <c r="I94" s="9">
        <f>VLOOKUP(ABS(G94),'imp-vp-schaal'!$A$1:$C$31,3,TRUE)</f>
        <v>9</v>
      </c>
    </row>
    <row r="95" spans="1:9" ht="18" customHeight="1">
      <c r="A95" s="8">
        <v>10</v>
      </c>
      <c r="B95" s="8">
        <v>1</v>
      </c>
      <c r="C95" s="11" t="str">
        <f>VLOOKUP(B95,teams!$A$4:$F$13,2,FALSE)</f>
        <v>Romanski</v>
      </c>
      <c r="D95" s="19">
        <v>20</v>
      </c>
      <c r="E95" s="8">
        <v>41</v>
      </c>
      <c r="F95" s="8">
        <f t="shared" si="50"/>
        <v>9</v>
      </c>
      <c r="G95" s="9">
        <f t="shared" si="51"/>
        <v>-21</v>
      </c>
      <c r="H95" s="9">
        <f>VLOOKUP(ABS(G95),'imp-vp-schaal'!$A$1:$C$31,2,TRUE)</f>
        <v>21</v>
      </c>
      <c r="I95" s="9">
        <f>VLOOKUP(ABS(G95),'imp-vp-schaal'!$A$1:$C$31,3,TRUE)</f>
        <v>9</v>
      </c>
    </row>
    <row r="97" spans="1:9" s="7" customFormat="1" ht="18" customHeight="1">
      <c r="A97" s="6" t="s">
        <v>53</v>
      </c>
      <c r="B97" s="6" t="s">
        <v>48</v>
      </c>
      <c r="C97" s="10" t="s">
        <v>41</v>
      </c>
      <c r="D97" s="18" t="s">
        <v>52</v>
      </c>
      <c r="E97" s="6"/>
      <c r="F97" s="6" t="s">
        <v>51</v>
      </c>
    </row>
    <row r="98" spans="1:9" ht="18" customHeight="1">
      <c r="A98" s="8">
        <v>1</v>
      </c>
      <c r="B98" s="8">
        <v>10</v>
      </c>
      <c r="C98" s="11" t="str">
        <f>VLOOKUP(B98,teams!$A$4:$F$13,2,FALSE)</f>
        <v>Google</v>
      </c>
      <c r="D98" s="19">
        <v>11</v>
      </c>
      <c r="E98" s="8">
        <v>50</v>
      </c>
      <c r="F98" s="8">
        <f>IF(G98&gt;=0,H98,I98)</f>
        <v>4</v>
      </c>
      <c r="G98" s="9">
        <f>D98-E98</f>
        <v>-39</v>
      </c>
      <c r="H98" s="9">
        <f>VLOOKUP(ABS(G98),'imp-vp-schaal'!$A$1:$C$31,2,TRUE)</f>
        <v>25</v>
      </c>
      <c r="I98" s="9">
        <f>VLOOKUP(ABS(G98),'imp-vp-schaal'!$A$1:$C$31,3,TRUE)</f>
        <v>4</v>
      </c>
    </row>
    <row r="99" spans="1:9" ht="18" customHeight="1">
      <c r="A99" s="8">
        <v>2</v>
      </c>
      <c r="B99" s="8">
        <v>7</v>
      </c>
      <c r="C99" s="11" t="str">
        <f>VLOOKUP(B99,teams!$A$4:$F$13,2,FALSE)</f>
        <v>Jahr</v>
      </c>
      <c r="D99" s="19">
        <v>50</v>
      </c>
      <c r="E99" s="8">
        <v>11</v>
      </c>
      <c r="F99" s="8">
        <f t="shared" ref="F99" si="52">IF(G99&gt;=0,H99,I99)</f>
        <v>25</v>
      </c>
      <c r="G99" s="9">
        <f t="shared" ref="G99" si="53">D99-E99</f>
        <v>39</v>
      </c>
      <c r="H99" s="9">
        <f>VLOOKUP(ABS(G99),'imp-vp-schaal'!$A$1:$C$31,2,TRUE)</f>
        <v>25</v>
      </c>
      <c r="I99" s="9">
        <f>VLOOKUP(ABS(G99),'imp-vp-schaal'!$A$1:$C$31,3,TRUE)</f>
        <v>4</v>
      </c>
    </row>
    <row r="100" spans="1:9" ht="12" customHeight="1"/>
    <row r="101" spans="1:9" ht="18" customHeight="1">
      <c r="A101" s="8">
        <v>3</v>
      </c>
      <c r="B101" s="8">
        <v>6</v>
      </c>
      <c r="C101" s="11" t="str">
        <f>VLOOKUP(B101,teams!$A$4:$F$13,2,FALSE)</f>
        <v>Berger</v>
      </c>
      <c r="D101" s="19">
        <v>7</v>
      </c>
      <c r="E101" s="8">
        <v>32</v>
      </c>
      <c r="F101" s="8">
        <f t="shared" ref="F101:F102" si="54">IF(G101&gt;=0,H101,I101)</f>
        <v>8</v>
      </c>
      <c r="G101" s="9">
        <f t="shared" ref="G101:G102" si="55">D101-E101</f>
        <v>-25</v>
      </c>
      <c r="H101" s="9">
        <f>VLOOKUP(ABS(G101),'imp-vp-schaal'!$A$1:$C$31,2,TRUE)</f>
        <v>22</v>
      </c>
      <c r="I101" s="9">
        <f>VLOOKUP(ABS(G101),'imp-vp-schaal'!$A$1:$C$31,3,TRUE)</f>
        <v>8</v>
      </c>
    </row>
    <row r="102" spans="1:9" ht="18" customHeight="1">
      <c r="A102" s="8">
        <v>4</v>
      </c>
      <c r="B102" s="8">
        <v>8</v>
      </c>
      <c r="C102" s="11" t="str">
        <f>VLOOKUP(B102,teams!$A$4:$F$13,2,FALSE)</f>
        <v>Mme Mucha</v>
      </c>
      <c r="D102" s="19">
        <v>32</v>
      </c>
      <c r="E102" s="8">
        <v>7</v>
      </c>
      <c r="F102" s="8">
        <f t="shared" si="54"/>
        <v>22</v>
      </c>
      <c r="G102" s="9">
        <f t="shared" si="55"/>
        <v>25</v>
      </c>
      <c r="H102" s="9">
        <f>VLOOKUP(ABS(G102),'imp-vp-schaal'!$A$1:$C$31,2,TRUE)</f>
        <v>22</v>
      </c>
      <c r="I102" s="9">
        <f>VLOOKUP(ABS(G102),'imp-vp-schaal'!$A$1:$C$31,3,TRUE)</f>
        <v>8</v>
      </c>
    </row>
    <row r="103" spans="1:9" ht="12" customHeight="1"/>
    <row r="104" spans="1:9" ht="18" customHeight="1">
      <c r="A104" s="8">
        <v>5</v>
      </c>
      <c r="B104" s="8">
        <v>5</v>
      </c>
      <c r="C104" s="11" t="str">
        <f>VLOOKUP(B104,teams!$A$4:$F$13,2,FALSE)</f>
        <v>Vainikonis</v>
      </c>
      <c r="D104" s="19">
        <v>36</v>
      </c>
      <c r="E104" s="8">
        <v>18</v>
      </c>
      <c r="F104" s="8">
        <f t="shared" ref="F104:F105" si="56">IF(G104&gt;=0,H104,I104)</f>
        <v>20</v>
      </c>
      <c r="G104" s="9">
        <f t="shared" ref="G104:G105" si="57">D104-E104</f>
        <v>18</v>
      </c>
      <c r="H104" s="9">
        <f>VLOOKUP(ABS(G104),'imp-vp-schaal'!$A$1:$C$31,2,TRUE)</f>
        <v>20</v>
      </c>
      <c r="I104" s="9">
        <f>VLOOKUP(ABS(G104),'imp-vp-schaal'!$A$1:$C$31,3,TRUE)</f>
        <v>10</v>
      </c>
    </row>
    <row r="105" spans="1:9" ht="18" customHeight="1">
      <c r="A105" s="8">
        <v>6</v>
      </c>
      <c r="B105" s="8">
        <v>9</v>
      </c>
      <c r="C105" s="11" t="str">
        <f>VLOOKUP(B105,teams!$A$4:$F$13,2,FALSE)</f>
        <v>Mme Lenz</v>
      </c>
      <c r="D105" s="19">
        <v>18</v>
      </c>
      <c r="E105" s="8">
        <v>36</v>
      </c>
      <c r="F105" s="8">
        <f t="shared" si="56"/>
        <v>10</v>
      </c>
      <c r="G105" s="9">
        <f t="shared" si="57"/>
        <v>-18</v>
      </c>
      <c r="H105" s="9">
        <f>VLOOKUP(ABS(G105),'imp-vp-schaal'!$A$1:$C$31,2,TRUE)</f>
        <v>20</v>
      </c>
      <c r="I105" s="9">
        <f>VLOOKUP(ABS(G105),'imp-vp-schaal'!$A$1:$C$31,3,TRUE)</f>
        <v>10</v>
      </c>
    </row>
    <row r="106" spans="1:9" ht="12" customHeight="1"/>
    <row r="107" spans="1:9" ht="18" customHeight="1">
      <c r="A107" s="8">
        <v>7</v>
      </c>
      <c r="B107" s="8">
        <v>4</v>
      </c>
      <c r="C107" s="11" t="str">
        <f>VLOOKUP(B107,teams!$A$4:$F$13,2,FALSE)</f>
        <v>Kamras</v>
      </c>
      <c r="D107" s="19">
        <v>9</v>
      </c>
      <c r="E107" s="8">
        <v>8</v>
      </c>
      <c r="F107" s="8">
        <f t="shared" ref="F107:F108" si="58">IF(G107&gt;=0,H107,I107)</f>
        <v>15</v>
      </c>
      <c r="G107" s="9">
        <f t="shared" ref="G107:G108" si="59">D107-E107</f>
        <v>1</v>
      </c>
      <c r="H107" s="9">
        <f>VLOOKUP(ABS(G107),'imp-vp-schaal'!$A$1:$C$31,2,TRUE)</f>
        <v>15</v>
      </c>
      <c r="I107" s="9">
        <f>VLOOKUP(ABS(G107),'imp-vp-schaal'!$A$1:$C$31,3,TRUE)</f>
        <v>15</v>
      </c>
    </row>
    <row r="108" spans="1:9" ht="18" customHeight="1">
      <c r="A108" s="8">
        <v>8</v>
      </c>
      <c r="B108" s="8">
        <v>1</v>
      </c>
      <c r="C108" s="11" t="str">
        <f>VLOOKUP(B108,teams!$A$4:$F$13,2,FALSE)</f>
        <v>Romanski</v>
      </c>
      <c r="D108" s="19">
        <v>8</v>
      </c>
      <c r="E108" s="8">
        <v>9</v>
      </c>
      <c r="F108" s="8">
        <f t="shared" si="58"/>
        <v>15</v>
      </c>
      <c r="G108" s="9">
        <f t="shared" si="59"/>
        <v>-1</v>
      </c>
      <c r="H108" s="9">
        <f>VLOOKUP(ABS(G108),'imp-vp-schaal'!$A$1:$C$31,2,TRUE)</f>
        <v>15</v>
      </c>
      <c r="I108" s="9">
        <f>VLOOKUP(ABS(G108),'imp-vp-schaal'!$A$1:$C$31,3,TRUE)</f>
        <v>15</v>
      </c>
    </row>
    <row r="109" spans="1:9" ht="12" customHeight="1"/>
    <row r="110" spans="1:9" ht="18" customHeight="1">
      <c r="A110" s="8">
        <v>9</v>
      </c>
      <c r="B110" s="8">
        <v>3</v>
      </c>
      <c r="C110" s="11" t="str">
        <f>VLOOKUP(B110,teams!$A$4:$F$13,2,FALSE)</f>
        <v>Mme Auken</v>
      </c>
      <c r="D110" s="19">
        <v>33</v>
      </c>
      <c r="E110" s="8">
        <v>23</v>
      </c>
      <c r="F110" s="8">
        <f t="shared" ref="F110:F111" si="60">IF(G110&gt;=0,H110,I110)</f>
        <v>18</v>
      </c>
      <c r="G110" s="9">
        <f t="shared" ref="G110:G111" si="61">D110-E110</f>
        <v>10</v>
      </c>
      <c r="H110" s="9">
        <f>VLOOKUP(ABS(G110),'imp-vp-schaal'!$A$1:$C$31,2,TRUE)</f>
        <v>18</v>
      </c>
      <c r="I110" s="9">
        <f>VLOOKUP(ABS(G110),'imp-vp-schaal'!$A$1:$C$31,3,TRUE)</f>
        <v>12</v>
      </c>
    </row>
    <row r="111" spans="1:9" ht="18" customHeight="1">
      <c r="A111" s="8">
        <v>10</v>
      </c>
      <c r="B111" s="8">
        <v>2</v>
      </c>
      <c r="C111" s="11" t="str">
        <f>VLOOKUP(B111,teams!$A$4:$F$13,2,FALSE)</f>
        <v>The White House</v>
      </c>
      <c r="D111" s="19">
        <v>23</v>
      </c>
      <c r="E111" s="8">
        <v>33</v>
      </c>
      <c r="F111" s="8">
        <f t="shared" si="60"/>
        <v>12</v>
      </c>
      <c r="G111" s="9">
        <f t="shared" si="61"/>
        <v>-10</v>
      </c>
      <c r="H111" s="9">
        <f>VLOOKUP(ABS(G111),'imp-vp-schaal'!$A$1:$C$31,2,TRUE)</f>
        <v>18</v>
      </c>
      <c r="I111" s="9">
        <f>VLOOKUP(ABS(G111),'imp-vp-schaal'!$A$1:$C$31,3,TRUE)</f>
        <v>12</v>
      </c>
    </row>
    <row r="113" spans="1:9" s="7" customFormat="1" ht="18" customHeight="1">
      <c r="A113" s="6" t="s">
        <v>53</v>
      </c>
      <c r="B113" s="6" t="s">
        <v>49</v>
      </c>
      <c r="C113" s="10" t="s">
        <v>41</v>
      </c>
      <c r="D113" s="18" t="s">
        <v>52</v>
      </c>
      <c r="E113" s="6"/>
      <c r="F113" s="6" t="s">
        <v>51</v>
      </c>
    </row>
    <row r="114" spans="1:9" ht="18" customHeight="1">
      <c r="A114" s="8">
        <v>1</v>
      </c>
      <c r="B114" s="8">
        <v>10</v>
      </c>
      <c r="C114" s="11" t="str">
        <f>VLOOKUP(B114,teams!$A$4:$F$13,2,FALSE)</f>
        <v>Google</v>
      </c>
      <c r="D114" s="19">
        <v>6</v>
      </c>
      <c r="E114" s="8">
        <v>25</v>
      </c>
      <c r="F114" s="8">
        <f>IF(G114&gt;=0,H114,I114)</f>
        <v>9</v>
      </c>
      <c r="G114" s="9">
        <f>D114-E114</f>
        <v>-19</v>
      </c>
      <c r="H114" s="9">
        <f>VLOOKUP(ABS(G114),'imp-vp-schaal'!$A$1:$C$31,2,TRUE)</f>
        <v>21</v>
      </c>
      <c r="I114" s="9">
        <f>VLOOKUP(ABS(G114),'imp-vp-schaal'!$A$1:$C$31,3,TRUE)</f>
        <v>9</v>
      </c>
    </row>
    <row r="115" spans="1:9" ht="18" customHeight="1">
      <c r="A115" s="8">
        <v>2</v>
      </c>
      <c r="B115" s="8">
        <v>8</v>
      </c>
      <c r="C115" s="11" t="str">
        <f>VLOOKUP(B115,teams!$A$4:$F$13,2,FALSE)</f>
        <v>Mme Mucha</v>
      </c>
      <c r="D115" s="19">
        <v>25</v>
      </c>
      <c r="E115" s="8">
        <v>6</v>
      </c>
      <c r="F115" s="8">
        <f t="shared" ref="F115" si="62">IF(G115&gt;=0,H115,I115)</f>
        <v>21</v>
      </c>
      <c r="G115" s="9">
        <f t="shared" ref="G115" si="63">D115-E115</f>
        <v>19</v>
      </c>
      <c r="H115" s="9">
        <f>VLOOKUP(ABS(G115),'imp-vp-schaal'!$A$1:$C$31,2,TRUE)</f>
        <v>21</v>
      </c>
      <c r="I115" s="9">
        <f>VLOOKUP(ABS(G115),'imp-vp-schaal'!$A$1:$C$31,3,TRUE)</f>
        <v>9</v>
      </c>
    </row>
    <row r="116" spans="1:9" ht="12" customHeight="1"/>
    <row r="117" spans="1:9" ht="18" customHeight="1">
      <c r="A117" s="8">
        <v>3</v>
      </c>
      <c r="B117" s="8">
        <v>7</v>
      </c>
      <c r="C117" s="11" t="str">
        <f>VLOOKUP(B117,teams!$A$4:$F$13,2,FALSE)</f>
        <v>Jahr</v>
      </c>
      <c r="D117" s="19">
        <v>29</v>
      </c>
      <c r="E117" s="8">
        <v>22</v>
      </c>
      <c r="F117" s="8">
        <f t="shared" ref="F117:F118" si="64">IF(G117&gt;=0,H117,I117)</f>
        <v>17</v>
      </c>
      <c r="G117" s="9">
        <f t="shared" ref="G117:G118" si="65">D117-E117</f>
        <v>7</v>
      </c>
      <c r="H117" s="9">
        <f>VLOOKUP(ABS(G117),'imp-vp-schaal'!$A$1:$C$31,2,TRUE)</f>
        <v>17</v>
      </c>
      <c r="I117" s="9">
        <f>VLOOKUP(ABS(G117),'imp-vp-schaal'!$A$1:$C$31,3,TRUE)</f>
        <v>13</v>
      </c>
    </row>
    <row r="118" spans="1:9" ht="18" customHeight="1">
      <c r="A118" s="8">
        <v>4</v>
      </c>
      <c r="B118" s="8">
        <v>9</v>
      </c>
      <c r="C118" s="11" t="str">
        <f>VLOOKUP(B118,teams!$A$4:$F$13,2,FALSE)</f>
        <v>Mme Lenz</v>
      </c>
      <c r="D118" s="19">
        <v>22</v>
      </c>
      <c r="E118" s="8">
        <v>29</v>
      </c>
      <c r="F118" s="8">
        <f t="shared" si="64"/>
        <v>13</v>
      </c>
      <c r="G118" s="9">
        <f t="shared" si="65"/>
        <v>-7</v>
      </c>
      <c r="H118" s="9">
        <f>VLOOKUP(ABS(G118),'imp-vp-schaal'!$A$1:$C$31,2,TRUE)</f>
        <v>17</v>
      </c>
      <c r="I118" s="9">
        <f>VLOOKUP(ABS(G118),'imp-vp-schaal'!$A$1:$C$31,3,TRUE)</f>
        <v>13</v>
      </c>
    </row>
    <row r="119" spans="1:9" ht="12" customHeight="1"/>
    <row r="120" spans="1:9" ht="18" customHeight="1">
      <c r="A120" s="8">
        <v>5</v>
      </c>
      <c r="B120" s="8">
        <v>6</v>
      </c>
      <c r="C120" s="11" t="str">
        <f>VLOOKUP(B120,teams!$A$4:$F$13,2,FALSE)</f>
        <v>Berger</v>
      </c>
      <c r="D120" s="19">
        <v>11</v>
      </c>
      <c r="E120" s="8">
        <v>49</v>
      </c>
      <c r="F120" s="8">
        <f t="shared" ref="F120:F121" si="66">IF(G120&gt;=0,H120,I120)</f>
        <v>4</v>
      </c>
      <c r="G120" s="9">
        <f t="shared" ref="G120:G121" si="67">D120-E120</f>
        <v>-38</v>
      </c>
      <c r="H120" s="9">
        <f>VLOOKUP(ABS(G120),'imp-vp-schaal'!$A$1:$C$31,2,TRUE)</f>
        <v>25</v>
      </c>
      <c r="I120" s="9">
        <f>VLOOKUP(ABS(G120),'imp-vp-schaal'!$A$1:$C$31,3,TRUE)</f>
        <v>4</v>
      </c>
    </row>
    <row r="121" spans="1:9" ht="18" customHeight="1">
      <c r="A121" s="8">
        <v>6</v>
      </c>
      <c r="B121" s="8">
        <v>1</v>
      </c>
      <c r="C121" s="11" t="str">
        <f>VLOOKUP(B121,teams!$A$4:$F$13,2,FALSE)</f>
        <v>Romanski</v>
      </c>
      <c r="D121" s="19">
        <v>49</v>
      </c>
      <c r="E121" s="8">
        <v>11</v>
      </c>
      <c r="F121" s="8">
        <f t="shared" si="66"/>
        <v>25</v>
      </c>
      <c r="G121" s="9">
        <f t="shared" si="67"/>
        <v>38</v>
      </c>
      <c r="H121" s="9">
        <f>VLOOKUP(ABS(G121),'imp-vp-schaal'!$A$1:$C$31,2,TRUE)</f>
        <v>25</v>
      </c>
      <c r="I121" s="9">
        <f>VLOOKUP(ABS(G121),'imp-vp-schaal'!$A$1:$C$31,3,TRUE)</f>
        <v>4</v>
      </c>
    </row>
    <row r="122" spans="1:9" ht="12" customHeight="1"/>
    <row r="123" spans="1:9" ht="18" customHeight="1">
      <c r="A123" s="8">
        <v>7</v>
      </c>
      <c r="B123" s="8">
        <v>5</v>
      </c>
      <c r="C123" s="11" t="str">
        <f>VLOOKUP(B123,teams!$A$4:$F$13,2,FALSE)</f>
        <v>Vainikonis</v>
      </c>
      <c r="D123" s="19">
        <v>18</v>
      </c>
      <c r="E123" s="8">
        <v>26</v>
      </c>
      <c r="F123" s="8">
        <f t="shared" ref="F123:F124" si="68">IF(G123&gt;=0,H123,I123)</f>
        <v>13</v>
      </c>
      <c r="G123" s="9">
        <f t="shared" ref="G123:G124" si="69">D123-E123</f>
        <v>-8</v>
      </c>
      <c r="H123" s="9">
        <f>VLOOKUP(ABS(G123),'imp-vp-schaal'!$A$1:$C$31,2,TRUE)</f>
        <v>17</v>
      </c>
      <c r="I123" s="9">
        <f>VLOOKUP(ABS(G123),'imp-vp-schaal'!$A$1:$C$31,3,TRUE)</f>
        <v>13</v>
      </c>
    </row>
    <row r="124" spans="1:9" ht="18" customHeight="1">
      <c r="A124" s="8">
        <v>8</v>
      </c>
      <c r="B124" s="8">
        <v>2</v>
      </c>
      <c r="C124" s="11" t="str">
        <f>VLOOKUP(B124,teams!$A$4:$F$13,2,FALSE)</f>
        <v>The White House</v>
      </c>
      <c r="D124" s="19">
        <v>26</v>
      </c>
      <c r="E124" s="8">
        <v>18</v>
      </c>
      <c r="F124" s="8">
        <f t="shared" si="68"/>
        <v>17</v>
      </c>
      <c r="G124" s="9">
        <f t="shared" si="69"/>
        <v>8</v>
      </c>
      <c r="H124" s="9">
        <f>VLOOKUP(ABS(G124),'imp-vp-schaal'!$A$1:$C$31,2,TRUE)</f>
        <v>17</v>
      </c>
      <c r="I124" s="9">
        <f>VLOOKUP(ABS(G124),'imp-vp-schaal'!$A$1:$C$31,3,TRUE)</f>
        <v>13</v>
      </c>
    </row>
    <row r="125" spans="1:9" ht="12" customHeight="1"/>
    <row r="126" spans="1:9" ht="18" customHeight="1">
      <c r="A126" s="8">
        <v>9</v>
      </c>
      <c r="B126" s="8">
        <v>4</v>
      </c>
      <c r="C126" s="11" t="str">
        <f>VLOOKUP(B126,teams!$A$4:$F$13,2,FALSE)</f>
        <v>Kamras</v>
      </c>
      <c r="D126" s="19">
        <v>35</v>
      </c>
      <c r="E126" s="8">
        <v>26</v>
      </c>
      <c r="F126" s="8">
        <f t="shared" ref="F126:F127" si="70">IF(G126&gt;=0,H126,I126)</f>
        <v>17</v>
      </c>
      <c r="G126" s="9">
        <f t="shared" ref="G126:G127" si="71">D126-E126</f>
        <v>9</v>
      </c>
      <c r="H126" s="9">
        <f>VLOOKUP(ABS(G126),'imp-vp-schaal'!$A$1:$C$31,2,TRUE)</f>
        <v>17</v>
      </c>
      <c r="I126" s="9">
        <f>VLOOKUP(ABS(G126),'imp-vp-schaal'!$A$1:$C$31,3,TRUE)</f>
        <v>13</v>
      </c>
    </row>
    <row r="127" spans="1:9" ht="18" customHeight="1">
      <c r="A127" s="8">
        <v>10</v>
      </c>
      <c r="B127" s="8">
        <v>3</v>
      </c>
      <c r="C127" s="11" t="str">
        <f>VLOOKUP(B127,teams!$A$4:$F$13,2,FALSE)</f>
        <v>Mme Auken</v>
      </c>
      <c r="D127" s="19">
        <v>26</v>
      </c>
      <c r="E127" s="8">
        <v>35</v>
      </c>
      <c r="F127" s="8">
        <f t="shared" si="70"/>
        <v>13</v>
      </c>
      <c r="G127" s="9">
        <f t="shared" si="71"/>
        <v>-9</v>
      </c>
      <c r="H127" s="9">
        <f>VLOOKUP(ABS(G127),'imp-vp-schaal'!$A$1:$C$31,2,TRUE)</f>
        <v>17</v>
      </c>
      <c r="I127" s="9">
        <f>VLOOKUP(ABS(G127),'imp-vp-schaal'!$A$1:$C$31,3,TRUE)</f>
        <v>13</v>
      </c>
    </row>
    <row r="129" spans="1:9" s="7" customFormat="1" ht="18" customHeight="1">
      <c r="A129" s="6" t="s">
        <v>53</v>
      </c>
      <c r="B129" s="6" t="s">
        <v>50</v>
      </c>
      <c r="C129" s="10" t="s">
        <v>41</v>
      </c>
      <c r="D129" s="18" t="s">
        <v>52</v>
      </c>
      <c r="E129" s="6"/>
      <c r="F129" s="6" t="s">
        <v>51</v>
      </c>
    </row>
    <row r="130" spans="1:9" ht="18" customHeight="1">
      <c r="A130" s="8">
        <v>1</v>
      </c>
      <c r="B130" s="8">
        <v>10</v>
      </c>
      <c r="C130" s="11" t="str">
        <f>VLOOKUP(B130,teams!$A$4:$F$13,2,FALSE)</f>
        <v>Google</v>
      </c>
      <c r="D130" s="19">
        <v>29</v>
      </c>
      <c r="E130" s="8">
        <v>21</v>
      </c>
      <c r="F130" s="8">
        <f>IF(G130&gt;=0,H130,I130)</f>
        <v>17</v>
      </c>
      <c r="G130" s="9">
        <f>D130-E130</f>
        <v>8</v>
      </c>
      <c r="H130" s="9">
        <f>VLOOKUP(ABS(G130),'imp-vp-schaal'!$A$1:$C$31,2,TRUE)</f>
        <v>17</v>
      </c>
      <c r="I130" s="9">
        <f>VLOOKUP(ABS(G130),'imp-vp-schaal'!$A$1:$C$31,3,TRUE)</f>
        <v>13</v>
      </c>
    </row>
    <row r="131" spans="1:9" ht="18" customHeight="1">
      <c r="A131" s="8">
        <v>2</v>
      </c>
      <c r="B131" s="8">
        <v>9</v>
      </c>
      <c r="C131" s="11" t="str">
        <f>VLOOKUP(B131,teams!$A$4:$F$13,2,FALSE)</f>
        <v>Mme Lenz</v>
      </c>
      <c r="D131" s="19">
        <v>21</v>
      </c>
      <c r="E131" s="8">
        <v>29</v>
      </c>
      <c r="F131" s="8">
        <f t="shared" ref="F131" si="72">IF(G131&gt;=0,H131,I131)</f>
        <v>13</v>
      </c>
      <c r="G131" s="9">
        <f t="shared" ref="G131" si="73">D131-E131</f>
        <v>-8</v>
      </c>
      <c r="H131" s="9">
        <f>VLOOKUP(ABS(G131),'imp-vp-schaal'!$A$1:$C$31,2,TRUE)</f>
        <v>17</v>
      </c>
      <c r="I131" s="9">
        <f>VLOOKUP(ABS(G131),'imp-vp-schaal'!$A$1:$C$31,3,TRUE)</f>
        <v>13</v>
      </c>
    </row>
    <row r="132" spans="1:9" ht="12" customHeight="1"/>
    <row r="133" spans="1:9" ht="18" customHeight="1">
      <c r="A133" s="8">
        <v>3</v>
      </c>
      <c r="B133" s="8">
        <v>8</v>
      </c>
      <c r="C133" s="11" t="str">
        <f>VLOOKUP(B133,teams!$A$4:$F$13,2,FALSE)</f>
        <v>Mme Mucha</v>
      </c>
      <c r="D133" s="19">
        <v>32</v>
      </c>
      <c r="E133" s="8">
        <v>21</v>
      </c>
      <c r="F133" s="8">
        <f t="shared" ref="F133:F134" si="74">IF(G133&gt;=0,H133,I133)</f>
        <v>18</v>
      </c>
      <c r="G133" s="9">
        <f t="shared" ref="G133:G134" si="75">D133-E133</f>
        <v>11</v>
      </c>
      <c r="H133" s="9">
        <f>VLOOKUP(ABS(G133),'imp-vp-schaal'!$A$1:$C$31,2,TRUE)</f>
        <v>18</v>
      </c>
      <c r="I133" s="9">
        <f>VLOOKUP(ABS(G133),'imp-vp-schaal'!$A$1:$C$31,3,TRUE)</f>
        <v>12</v>
      </c>
    </row>
    <row r="134" spans="1:9" ht="18" customHeight="1">
      <c r="A134" s="8">
        <v>4</v>
      </c>
      <c r="B134" s="8">
        <v>1</v>
      </c>
      <c r="C134" s="11" t="str">
        <f>VLOOKUP(B134,teams!$A$4:$F$13,2,FALSE)</f>
        <v>Romanski</v>
      </c>
      <c r="D134" s="19">
        <v>21</v>
      </c>
      <c r="E134" s="8">
        <v>32</v>
      </c>
      <c r="F134" s="8">
        <f t="shared" si="74"/>
        <v>12</v>
      </c>
      <c r="G134" s="9">
        <f t="shared" si="75"/>
        <v>-11</v>
      </c>
      <c r="H134" s="9">
        <f>VLOOKUP(ABS(G134),'imp-vp-schaal'!$A$1:$C$31,2,TRUE)</f>
        <v>18</v>
      </c>
      <c r="I134" s="9">
        <f>VLOOKUP(ABS(G134),'imp-vp-schaal'!$A$1:$C$31,3,TRUE)</f>
        <v>12</v>
      </c>
    </row>
    <row r="135" spans="1:9" ht="12" customHeight="1"/>
    <row r="136" spans="1:9" ht="18" customHeight="1">
      <c r="A136" s="8">
        <v>5</v>
      </c>
      <c r="B136" s="8">
        <v>7</v>
      </c>
      <c r="C136" s="11" t="str">
        <f>VLOOKUP(B136,teams!$A$4:$F$13,2,FALSE)</f>
        <v>Jahr</v>
      </c>
      <c r="D136" s="19">
        <v>9</v>
      </c>
      <c r="E136" s="8">
        <v>22</v>
      </c>
      <c r="F136" s="8">
        <f t="shared" ref="F136:F137" si="76">IF(G136&gt;=0,H136,I136)</f>
        <v>11</v>
      </c>
      <c r="G136" s="9">
        <f t="shared" ref="G136:G137" si="77">D136-E136</f>
        <v>-13</v>
      </c>
      <c r="H136" s="9">
        <f>VLOOKUP(ABS(G136),'imp-vp-schaal'!$A$1:$C$31,2,TRUE)</f>
        <v>19</v>
      </c>
      <c r="I136" s="9">
        <f>VLOOKUP(ABS(G136),'imp-vp-schaal'!$A$1:$C$31,3,TRUE)</f>
        <v>11</v>
      </c>
    </row>
    <row r="137" spans="1:9" ht="18" customHeight="1">
      <c r="A137" s="8">
        <v>6</v>
      </c>
      <c r="B137" s="8">
        <v>2</v>
      </c>
      <c r="C137" s="11" t="str">
        <f>VLOOKUP(B137,teams!$A$4:$F$13,2,FALSE)</f>
        <v>The White House</v>
      </c>
      <c r="D137" s="19">
        <v>22</v>
      </c>
      <c r="E137" s="8">
        <v>9</v>
      </c>
      <c r="F137" s="8">
        <f t="shared" si="76"/>
        <v>19</v>
      </c>
      <c r="G137" s="9">
        <f t="shared" si="77"/>
        <v>13</v>
      </c>
      <c r="H137" s="9">
        <f>VLOOKUP(ABS(G137),'imp-vp-schaal'!$A$1:$C$31,2,TRUE)</f>
        <v>19</v>
      </c>
      <c r="I137" s="9">
        <f>VLOOKUP(ABS(G137),'imp-vp-schaal'!$A$1:$C$31,3,TRUE)</f>
        <v>11</v>
      </c>
    </row>
    <row r="138" spans="1:9" ht="12" customHeight="1"/>
    <row r="139" spans="1:9" ht="18" customHeight="1">
      <c r="A139" s="8">
        <v>7</v>
      </c>
      <c r="B139" s="8">
        <v>6</v>
      </c>
      <c r="C139" s="11" t="str">
        <f>VLOOKUP(B139,teams!$A$4:$F$13,2,FALSE)</f>
        <v>Berger</v>
      </c>
      <c r="D139" s="19">
        <v>19</v>
      </c>
      <c r="E139" s="8">
        <v>44</v>
      </c>
      <c r="F139" s="8">
        <f t="shared" ref="F139:F140" si="78">IF(G139&gt;=0,H139,I139)</f>
        <v>8</v>
      </c>
      <c r="G139" s="9">
        <f t="shared" ref="G139:G140" si="79">D139-E139</f>
        <v>-25</v>
      </c>
      <c r="H139" s="9">
        <f>VLOOKUP(ABS(G139),'imp-vp-schaal'!$A$1:$C$31,2,TRUE)</f>
        <v>22</v>
      </c>
      <c r="I139" s="9">
        <f>VLOOKUP(ABS(G139),'imp-vp-schaal'!$A$1:$C$31,3,TRUE)</f>
        <v>8</v>
      </c>
    </row>
    <row r="140" spans="1:9" ht="18" customHeight="1">
      <c r="A140" s="8">
        <v>8</v>
      </c>
      <c r="B140" s="8">
        <v>3</v>
      </c>
      <c r="C140" s="11" t="str">
        <f>VLOOKUP(B140,teams!$A$4:$F$13,2,FALSE)</f>
        <v>Mme Auken</v>
      </c>
      <c r="D140" s="19">
        <v>44</v>
      </c>
      <c r="E140" s="8">
        <v>19</v>
      </c>
      <c r="F140" s="8">
        <f t="shared" si="78"/>
        <v>22</v>
      </c>
      <c r="G140" s="9">
        <f t="shared" si="79"/>
        <v>25</v>
      </c>
      <c r="H140" s="9">
        <f>VLOOKUP(ABS(G140),'imp-vp-schaal'!$A$1:$C$31,2,TRUE)</f>
        <v>22</v>
      </c>
      <c r="I140" s="9">
        <f>VLOOKUP(ABS(G140),'imp-vp-schaal'!$A$1:$C$31,3,TRUE)</f>
        <v>8</v>
      </c>
    </row>
    <row r="141" spans="1:9" ht="12" customHeight="1"/>
    <row r="142" spans="1:9" ht="18" customHeight="1">
      <c r="A142" s="8">
        <v>9</v>
      </c>
      <c r="B142" s="8">
        <v>5</v>
      </c>
      <c r="C142" s="11" t="str">
        <f>VLOOKUP(B142,teams!$A$4:$F$13,2,FALSE)</f>
        <v>Vainikonis</v>
      </c>
      <c r="D142" s="19">
        <v>23</v>
      </c>
      <c r="E142" s="8">
        <v>18</v>
      </c>
      <c r="F142" s="8">
        <f t="shared" ref="F142:F143" si="80">IF(G142&gt;=0,H142,I142)</f>
        <v>16</v>
      </c>
      <c r="G142" s="9">
        <f t="shared" ref="G142:G143" si="81">D142-E142</f>
        <v>5</v>
      </c>
      <c r="H142" s="9">
        <f>VLOOKUP(ABS(G142),'imp-vp-schaal'!$A$1:$C$31,2,TRUE)</f>
        <v>16</v>
      </c>
      <c r="I142" s="9">
        <f>VLOOKUP(ABS(G142),'imp-vp-schaal'!$A$1:$C$31,3,TRUE)</f>
        <v>14</v>
      </c>
    </row>
    <row r="143" spans="1:9" ht="18" customHeight="1">
      <c r="A143" s="8">
        <v>10</v>
      </c>
      <c r="B143" s="8">
        <v>4</v>
      </c>
      <c r="C143" s="11" t="str">
        <f>VLOOKUP(B143,teams!$A$4:$F$13,2,FALSE)</f>
        <v>Kamras</v>
      </c>
      <c r="D143" s="19">
        <v>18</v>
      </c>
      <c r="E143" s="8">
        <v>23</v>
      </c>
      <c r="F143" s="8">
        <f t="shared" si="80"/>
        <v>14</v>
      </c>
      <c r="G143" s="9">
        <f t="shared" si="81"/>
        <v>-5</v>
      </c>
      <c r="H143" s="9">
        <f>VLOOKUP(ABS(G143),'imp-vp-schaal'!$A$1:$C$31,2,TRUE)</f>
        <v>16</v>
      </c>
      <c r="I143" s="9">
        <f>VLOOKUP(ABS(G143),'imp-vp-schaal'!$A$1:$C$31,3,TRUE)</f>
        <v>14</v>
      </c>
    </row>
  </sheetData>
  <pageMargins left="0.39370078740157483" right="0.39370078740157483" top="0.39370078740157483" bottom="0.39370078740157483" header="0.31496062992125984" footer="0.31496062992125984"/>
  <pageSetup paperSize="9" orientation="portrait" r:id="rId1"/>
  <rowBreaks count="2" manualBreakCount="2">
    <brk id="48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topLeftCell="A5" workbookViewId="0">
      <selection activeCell="C32" sqref="C32"/>
    </sheetView>
  </sheetViews>
  <sheetFormatPr defaultRowHeight="15"/>
  <sheetData>
    <row r="1" spans="1:3">
      <c r="A1">
        <v>0</v>
      </c>
      <c r="B1">
        <v>15</v>
      </c>
      <c r="C1">
        <v>15</v>
      </c>
    </row>
    <row r="2" spans="1:3">
      <c r="A2">
        <v>1</v>
      </c>
      <c r="B2">
        <v>15</v>
      </c>
      <c r="C2">
        <v>15</v>
      </c>
    </row>
    <row r="3" spans="1:3">
      <c r="A3">
        <v>2</v>
      </c>
      <c r="B3">
        <v>16</v>
      </c>
      <c r="C3">
        <v>14</v>
      </c>
    </row>
    <row r="4" spans="1:3">
      <c r="A4">
        <v>6</v>
      </c>
      <c r="B4">
        <v>16</v>
      </c>
      <c r="C4">
        <v>14</v>
      </c>
    </row>
    <row r="5" spans="1:3">
      <c r="A5">
        <v>7</v>
      </c>
      <c r="B5">
        <v>17</v>
      </c>
      <c r="C5">
        <v>13</v>
      </c>
    </row>
    <row r="6" spans="1:3">
      <c r="A6">
        <v>9</v>
      </c>
      <c r="B6">
        <v>17</v>
      </c>
      <c r="C6">
        <v>13</v>
      </c>
    </row>
    <row r="7" spans="1:3">
      <c r="A7">
        <v>10</v>
      </c>
      <c r="B7">
        <v>18</v>
      </c>
      <c r="C7">
        <v>12</v>
      </c>
    </row>
    <row r="8" spans="1:3">
      <c r="A8">
        <v>12</v>
      </c>
      <c r="B8">
        <v>18</v>
      </c>
      <c r="C8">
        <v>12</v>
      </c>
    </row>
    <row r="9" spans="1:3">
      <c r="A9">
        <v>13</v>
      </c>
      <c r="B9">
        <v>19</v>
      </c>
      <c r="C9">
        <v>11</v>
      </c>
    </row>
    <row r="10" spans="1:3">
      <c r="A10">
        <v>15</v>
      </c>
      <c r="B10">
        <v>19</v>
      </c>
      <c r="C10">
        <v>11</v>
      </c>
    </row>
    <row r="11" spans="1:3">
      <c r="A11">
        <v>16</v>
      </c>
      <c r="B11">
        <v>20</v>
      </c>
      <c r="C11">
        <v>10</v>
      </c>
    </row>
    <row r="12" spans="1:3">
      <c r="A12">
        <v>18</v>
      </c>
      <c r="B12">
        <v>20</v>
      </c>
      <c r="C12">
        <v>10</v>
      </c>
    </row>
    <row r="13" spans="1:3">
      <c r="A13">
        <v>19</v>
      </c>
      <c r="B13">
        <v>21</v>
      </c>
      <c r="C13">
        <v>9</v>
      </c>
    </row>
    <row r="14" spans="1:3">
      <c r="A14">
        <v>21</v>
      </c>
      <c r="B14">
        <v>21</v>
      </c>
      <c r="C14">
        <v>9</v>
      </c>
    </row>
    <row r="15" spans="1:3">
      <c r="A15">
        <v>22</v>
      </c>
      <c r="B15">
        <v>22</v>
      </c>
      <c r="C15">
        <v>8</v>
      </c>
    </row>
    <row r="16" spans="1:3">
      <c r="A16">
        <v>25</v>
      </c>
      <c r="B16">
        <v>22</v>
      </c>
      <c r="C16">
        <v>8</v>
      </c>
    </row>
    <row r="17" spans="1:3">
      <c r="A17">
        <v>26</v>
      </c>
      <c r="B17">
        <v>23</v>
      </c>
      <c r="C17">
        <v>7</v>
      </c>
    </row>
    <row r="18" spans="1:3">
      <c r="A18">
        <v>29</v>
      </c>
      <c r="B18">
        <v>23</v>
      </c>
      <c r="C18">
        <v>7</v>
      </c>
    </row>
    <row r="19" spans="1:3">
      <c r="A19">
        <v>30</v>
      </c>
      <c r="B19">
        <v>24</v>
      </c>
      <c r="C19">
        <v>6</v>
      </c>
    </row>
    <row r="20" spans="1:3">
      <c r="A20">
        <v>33</v>
      </c>
      <c r="B20">
        <v>24</v>
      </c>
      <c r="C20">
        <v>6</v>
      </c>
    </row>
    <row r="21" spans="1:3">
      <c r="A21">
        <v>34</v>
      </c>
      <c r="B21">
        <v>25</v>
      </c>
      <c r="C21">
        <v>5</v>
      </c>
    </row>
    <row r="22" spans="1:3">
      <c r="A22">
        <v>37</v>
      </c>
      <c r="B22">
        <v>25</v>
      </c>
      <c r="C22">
        <v>5</v>
      </c>
    </row>
    <row r="23" spans="1:3">
      <c r="A23">
        <v>38</v>
      </c>
      <c r="B23">
        <v>25</v>
      </c>
      <c r="C23">
        <v>4</v>
      </c>
    </row>
    <row r="24" spans="1:3">
      <c r="A24">
        <v>41</v>
      </c>
      <c r="B24">
        <v>25</v>
      </c>
      <c r="C24">
        <v>4</v>
      </c>
    </row>
    <row r="25" spans="1:3">
      <c r="A25">
        <v>42</v>
      </c>
      <c r="B25">
        <v>25</v>
      </c>
      <c r="C25">
        <v>3</v>
      </c>
    </row>
    <row r="26" spans="1:3">
      <c r="A26">
        <v>45</v>
      </c>
      <c r="B26">
        <v>25</v>
      </c>
      <c r="C26">
        <v>3</v>
      </c>
    </row>
    <row r="27" spans="1:3">
      <c r="A27">
        <v>46</v>
      </c>
      <c r="B27">
        <v>25</v>
      </c>
      <c r="C27">
        <v>2</v>
      </c>
    </row>
    <row r="28" spans="1:3">
      <c r="A28">
        <v>50</v>
      </c>
      <c r="B28">
        <v>25</v>
      </c>
      <c r="C28">
        <v>2</v>
      </c>
    </row>
    <row r="29" spans="1:3">
      <c r="A29">
        <v>51</v>
      </c>
      <c r="B29">
        <v>25</v>
      </c>
      <c r="C29">
        <v>1</v>
      </c>
    </row>
    <row r="30" spans="1:3">
      <c r="A30">
        <v>55</v>
      </c>
      <c r="B30">
        <v>25</v>
      </c>
      <c r="C30">
        <v>1</v>
      </c>
    </row>
    <row r="31" spans="1:3">
      <c r="A31">
        <v>56</v>
      </c>
      <c r="B31">
        <v>25</v>
      </c>
      <c r="C3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opLeftCell="A2" workbookViewId="0">
      <selection activeCell="C13" sqref="C13"/>
    </sheetView>
  </sheetViews>
  <sheetFormatPr defaultRowHeight="26.25"/>
  <cols>
    <col min="1" max="1" width="15" style="14" bestFit="1" customWidth="1"/>
    <col min="2" max="2" width="28.85546875" style="15" bestFit="1" customWidth="1"/>
    <col min="3" max="3" width="22.28515625" style="15" bestFit="1" customWidth="1"/>
    <col min="4" max="4" width="26.7109375" style="15" bestFit="1" customWidth="1"/>
    <col min="5" max="5" width="24" style="15" bestFit="1" customWidth="1"/>
    <col min="6" max="6" width="26.28515625" style="15" bestFit="1" customWidth="1"/>
    <col min="7" max="16384" width="9.140625" style="15"/>
  </cols>
  <sheetData>
    <row r="1" spans="1:7" ht="31.5">
      <c r="A1" s="22" t="s">
        <v>67</v>
      </c>
      <c r="B1" s="22"/>
      <c r="C1" s="22"/>
      <c r="D1" s="22"/>
      <c r="E1" s="22"/>
      <c r="F1" s="22"/>
    </row>
    <row r="2" spans="1:7" ht="12" customHeight="1">
      <c r="A2" s="17"/>
      <c r="B2" s="17"/>
      <c r="C2" s="17"/>
      <c r="D2" s="17"/>
      <c r="E2" s="17"/>
      <c r="F2" s="17"/>
    </row>
    <row r="3" spans="1:7" s="13" customFormat="1" ht="30" customHeight="1">
      <c r="A3" s="12" t="s">
        <v>55</v>
      </c>
      <c r="B3" s="13" t="s">
        <v>56</v>
      </c>
    </row>
    <row r="4" spans="1:7" ht="30" customHeight="1">
      <c r="A4" s="14">
        <v>1</v>
      </c>
      <c r="B4" s="16" t="s">
        <v>0</v>
      </c>
      <c r="C4" s="16" t="s">
        <v>16</v>
      </c>
      <c r="D4" s="16" t="s">
        <v>17</v>
      </c>
      <c r="E4" s="16" t="s">
        <v>18</v>
      </c>
      <c r="F4" s="16"/>
    </row>
    <row r="5" spans="1:7" ht="30" customHeight="1">
      <c r="A5" s="14">
        <v>2</v>
      </c>
      <c r="B5" s="14" t="s">
        <v>78</v>
      </c>
      <c r="C5" s="16" t="s">
        <v>1</v>
      </c>
      <c r="D5" s="16" t="s">
        <v>19</v>
      </c>
      <c r="E5" s="16" t="s">
        <v>20</v>
      </c>
      <c r="F5" s="16" t="s">
        <v>21</v>
      </c>
      <c r="G5" s="16"/>
    </row>
    <row r="6" spans="1:7" ht="30" customHeight="1">
      <c r="A6" s="14">
        <v>3</v>
      </c>
      <c r="B6" s="16" t="s">
        <v>58</v>
      </c>
      <c r="C6" s="16" t="s">
        <v>22</v>
      </c>
      <c r="D6" s="16" t="s">
        <v>54</v>
      </c>
      <c r="E6" s="16" t="s">
        <v>23</v>
      </c>
      <c r="F6" s="16"/>
    </row>
    <row r="7" spans="1:7" ht="30" customHeight="1">
      <c r="A7" s="14">
        <v>4</v>
      </c>
      <c r="B7" s="16" t="s">
        <v>3</v>
      </c>
      <c r="C7" s="16" t="s">
        <v>24</v>
      </c>
      <c r="D7" s="16" t="s">
        <v>25</v>
      </c>
      <c r="E7" s="16" t="s">
        <v>26</v>
      </c>
      <c r="F7" s="16" t="s">
        <v>59</v>
      </c>
    </row>
    <row r="8" spans="1:7" ht="30" customHeight="1">
      <c r="A8" s="14">
        <v>5</v>
      </c>
      <c r="B8" s="16" t="s">
        <v>4</v>
      </c>
      <c r="C8" s="16" t="s">
        <v>27</v>
      </c>
      <c r="D8" s="16" t="s">
        <v>28</v>
      </c>
      <c r="E8" s="16" t="s">
        <v>29</v>
      </c>
      <c r="F8" s="16" t="s">
        <v>30</v>
      </c>
    </row>
    <row r="9" spans="1:7" ht="30" customHeight="1">
      <c r="A9" s="14">
        <v>6</v>
      </c>
      <c r="B9" s="16" t="s">
        <v>5</v>
      </c>
      <c r="C9" s="16" t="s">
        <v>31</v>
      </c>
      <c r="D9" s="16" t="s">
        <v>60</v>
      </c>
      <c r="E9" s="16" t="s">
        <v>32</v>
      </c>
      <c r="F9" s="16"/>
    </row>
    <row r="10" spans="1:7" ht="30" customHeight="1">
      <c r="A10" s="14">
        <v>7</v>
      </c>
      <c r="B10" s="16" t="s">
        <v>6</v>
      </c>
      <c r="C10" s="16" t="s">
        <v>33</v>
      </c>
      <c r="D10" s="16" t="s">
        <v>34</v>
      </c>
      <c r="E10" s="16" t="s">
        <v>35</v>
      </c>
      <c r="F10" s="16"/>
    </row>
    <row r="11" spans="1:7" ht="30" customHeight="1">
      <c r="A11" s="14">
        <v>8</v>
      </c>
      <c r="B11" s="16" t="s">
        <v>62</v>
      </c>
      <c r="C11" s="16" t="s">
        <v>36</v>
      </c>
      <c r="D11" s="16" t="s">
        <v>61</v>
      </c>
      <c r="E11" s="16" t="s">
        <v>37</v>
      </c>
      <c r="F11" s="16"/>
    </row>
    <row r="12" spans="1:7" ht="30" customHeight="1">
      <c r="A12" s="14">
        <v>9</v>
      </c>
      <c r="B12" s="16" t="s">
        <v>63</v>
      </c>
      <c r="C12" s="16" t="s">
        <v>38</v>
      </c>
      <c r="D12" s="16" t="s">
        <v>39</v>
      </c>
      <c r="E12" s="16" t="s">
        <v>8</v>
      </c>
      <c r="F12" s="16"/>
    </row>
    <row r="13" spans="1:7" ht="30" customHeight="1">
      <c r="A13" s="14">
        <v>10</v>
      </c>
      <c r="B13" s="16" t="s">
        <v>79</v>
      </c>
      <c r="C13" s="16" t="s">
        <v>64</v>
      </c>
      <c r="D13" s="16" t="s">
        <v>65</v>
      </c>
      <c r="E13" s="16" t="s">
        <v>66</v>
      </c>
      <c r="F13" s="16" t="s">
        <v>40</v>
      </c>
      <c r="G13" s="16" t="s">
        <v>57</v>
      </c>
    </row>
  </sheetData>
  <mergeCells count="1">
    <mergeCell ref="A1:F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opLeftCell="A13" workbookViewId="0">
      <selection activeCell="I16" sqref="I16:I29"/>
    </sheetView>
  </sheetViews>
  <sheetFormatPr defaultRowHeight="15"/>
  <cols>
    <col min="1" max="1" width="9.140625" style="3"/>
    <col min="2" max="2" width="6.42578125" style="3" customWidth="1"/>
    <col min="3" max="3" width="3" bestFit="1" customWidth="1"/>
    <col min="4" max="4" width="3.42578125" customWidth="1"/>
    <col min="5" max="5" width="5.7109375" customWidth="1"/>
    <col min="6" max="6" width="3" bestFit="1" customWidth="1"/>
    <col min="7" max="7" width="3" customWidth="1"/>
    <col min="8" max="8" width="5.42578125" customWidth="1"/>
    <col min="9" max="9" width="3" bestFit="1" customWidth="1"/>
    <col min="10" max="10" width="2" bestFit="1" customWidth="1"/>
    <col min="11" max="11" width="4.28515625" customWidth="1"/>
    <col min="12" max="13" width="2" bestFit="1" customWidth="1"/>
    <col min="14" max="14" width="4.42578125" customWidth="1"/>
    <col min="15" max="16" width="2" bestFit="1" customWidth="1"/>
  </cols>
  <sheetData>
    <row r="1" spans="1:16" s="4" customFormat="1">
      <c r="B1" s="4" t="s">
        <v>15</v>
      </c>
      <c r="C1" s="23" t="s">
        <v>10</v>
      </c>
      <c r="D1" s="23"/>
      <c r="F1" s="23" t="s">
        <v>11</v>
      </c>
      <c r="G1" s="23"/>
      <c r="I1" s="23" t="s">
        <v>12</v>
      </c>
      <c r="J1" s="23"/>
      <c r="L1" s="23" t="s">
        <v>13</v>
      </c>
      <c r="M1" s="23"/>
      <c r="O1" s="23" t="s">
        <v>14</v>
      </c>
      <c r="P1" s="23"/>
    </row>
    <row r="2" spans="1:16" s="1" customFormat="1">
      <c r="A2" s="2" t="s">
        <v>9</v>
      </c>
      <c r="B2" s="2"/>
      <c r="C2" s="2"/>
      <c r="D2" s="2"/>
      <c r="E2" s="4"/>
      <c r="F2" s="2"/>
      <c r="G2" s="2"/>
      <c r="H2" s="4"/>
      <c r="I2" s="2"/>
      <c r="J2" s="2"/>
      <c r="K2" s="4"/>
      <c r="L2" s="2"/>
      <c r="M2" s="2"/>
      <c r="N2" s="4"/>
      <c r="O2" s="2"/>
      <c r="P2" s="2"/>
    </row>
    <row r="3" spans="1:16">
      <c r="A3" s="3">
        <v>1</v>
      </c>
      <c r="C3">
        <v>10</v>
      </c>
      <c r="D3">
        <v>1</v>
      </c>
      <c r="F3">
        <v>9</v>
      </c>
      <c r="G3">
        <v>2</v>
      </c>
      <c r="I3">
        <v>8</v>
      </c>
      <c r="J3">
        <v>3</v>
      </c>
      <c r="L3">
        <v>7</v>
      </c>
      <c r="M3">
        <v>4</v>
      </c>
      <c r="O3">
        <v>6</v>
      </c>
      <c r="P3">
        <v>5</v>
      </c>
    </row>
    <row r="4" spans="1:16">
      <c r="A4" s="3">
        <v>2</v>
      </c>
      <c r="C4">
        <v>10</v>
      </c>
      <c r="D4">
        <v>2</v>
      </c>
      <c r="F4">
        <v>1</v>
      </c>
      <c r="G4">
        <v>3</v>
      </c>
      <c r="I4">
        <v>9</v>
      </c>
      <c r="J4">
        <v>4</v>
      </c>
      <c r="L4">
        <v>8</v>
      </c>
      <c r="M4">
        <v>5</v>
      </c>
      <c r="O4">
        <v>7</v>
      </c>
      <c r="P4">
        <v>6</v>
      </c>
    </row>
    <row r="5" spans="1:16">
      <c r="A5" s="3">
        <v>3</v>
      </c>
      <c r="C5">
        <v>10</v>
      </c>
      <c r="D5">
        <v>3</v>
      </c>
      <c r="F5">
        <v>2</v>
      </c>
      <c r="G5">
        <v>4</v>
      </c>
      <c r="I5">
        <v>1</v>
      </c>
      <c r="J5">
        <v>5</v>
      </c>
      <c r="L5">
        <v>9</v>
      </c>
      <c r="M5">
        <v>6</v>
      </c>
      <c r="O5">
        <v>8</v>
      </c>
      <c r="P5">
        <v>7</v>
      </c>
    </row>
    <row r="6" spans="1:16">
      <c r="A6" s="3">
        <v>4</v>
      </c>
      <c r="C6">
        <v>10</v>
      </c>
      <c r="D6">
        <v>4</v>
      </c>
      <c r="F6">
        <v>3</v>
      </c>
      <c r="G6">
        <v>5</v>
      </c>
      <c r="I6">
        <v>2</v>
      </c>
      <c r="J6">
        <v>6</v>
      </c>
      <c r="L6">
        <v>1</v>
      </c>
      <c r="M6">
        <v>7</v>
      </c>
      <c r="O6">
        <v>9</v>
      </c>
      <c r="P6">
        <v>8</v>
      </c>
    </row>
    <row r="7" spans="1:16">
      <c r="A7" s="3">
        <v>5</v>
      </c>
      <c r="C7">
        <v>10</v>
      </c>
      <c r="D7">
        <v>5</v>
      </c>
      <c r="F7">
        <v>4</v>
      </c>
      <c r="G7">
        <v>6</v>
      </c>
      <c r="I7">
        <v>3</v>
      </c>
      <c r="J7">
        <v>7</v>
      </c>
      <c r="L7">
        <v>2</v>
      </c>
      <c r="M7">
        <v>8</v>
      </c>
      <c r="O7">
        <v>1</v>
      </c>
      <c r="P7">
        <v>9</v>
      </c>
    </row>
    <row r="8" spans="1:16">
      <c r="A8" s="3">
        <v>6</v>
      </c>
      <c r="C8">
        <v>10</v>
      </c>
      <c r="D8">
        <v>6</v>
      </c>
      <c r="F8">
        <v>5</v>
      </c>
      <c r="G8">
        <v>7</v>
      </c>
      <c r="I8">
        <v>4</v>
      </c>
      <c r="J8">
        <v>8</v>
      </c>
      <c r="L8">
        <v>3</v>
      </c>
      <c r="M8">
        <v>9</v>
      </c>
      <c r="O8">
        <v>2</v>
      </c>
      <c r="P8">
        <v>1</v>
      </c>
    </row>
    <row r="9" spans="1:16">
      <c r="A9" s="3">
        <v>7</v>
      </c>
      <c r="C9">
        <v>10</v>
      </c>
      <c r="D9">
        <v>7</v>
      </c>
      <c r="F9">
        <v>6</v>
      </c>
      <c r="G9">
        <v>8</v>
      </c>
      <c r="I9">
        <v>5</v>
      </c>
      <c r="J9">
        <v>9</v>
      </c>
      <c r="L9">
        <v>4</v>
      </c>
      <c r="M9">
        <v>1</v>
      </c>
      <c r="O9">
        <v>3</v>
      </c>
      <c r="P9">
        <v>2</v>
      </c>
    </row>
    <row r="10" spans="1:16">
      <c r="A10" s="3">
        <v>8</v>
      </c>
      <c r="C10">
        <v>10</v>
      </c>
      <c r="D10">
        <v>8</v>
      </c>
      <c r="F10">
        <v>7</v>
      </c>
      <c r="G10">
        <v>9</v>
      </c>
      <c r="I10">
        <v>6</v>
      </c>
      <c r="J10">
        <v>1</v>
      </c>
      <c r="L10">
        <v>5</v>
      </c>
      <c r="M10">
        <v>2</v>
      </c>
      <c r="O10">
        <v>4</v>
      </c>
      <c r="P10">
        <v>3</v>
      </c>
    </row>
    <row r="11" spans="1:16">
      <c r="A11" s="3">
        <v>9</v>
      </c>
      <c r="C11">
        <v>10</v>
      </c>
      <c r="D11">
        <v>9</v>
      </c>
      <c r="F11">
        <v>8</v>
      </c>
      <c r="G11">
        <v>1</v>
      </c>
      <c r="I11">
        <v>7</v>
      </c>
      <c r="J11">
        <v>2</v>
      </c>
      <c r="L11">
        <v>6</v>
      </c>
      <c r="M11">
        <v>3</v>
      </c>
      <c r="O11">
        <v>5</v>
      </c>
      <c r="P11">
        <v>4</v>
      </c>
    </row>
    <row r="14" spans="1:16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16">
      <c r="C15" s="3"/>
      <c r="D15" s="3"/>
      <c r="E15" s="3"/>
      <c r="F15" s="3"/>
      <c r="G15" s="3"/>
      <c r="H15" s="3"/>
      <c r="I15" s="3"/>
    </row>
    <row r="16" spans="1:16">
      <c r="A16">
        <v>10</v>
      </c>
      <c r="B16">
        <v>10</v>
      </c>
      <c r="C16">
        <v>10</v>
      </c>
      <c r="D16">
        <v>10</v>
      </c>
      <c r="E16">
        <v>10</v>
      </c>
      <c r="F16">
        <v>10</v>
      </c>
      <c r="G16">
        <v>10</v>
      </c>
      <c r="H16">
        <v>10</v>
      </c>
      <c r="I16">
        <v>10</v>
      </c>
    </row>
    <row r="17" spans="1:9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</row>
    <row r="18" spans="1:9">
      <c r="A18"/>
      <c r="B18"/>
    </row>
    <row r="19" spans="1:9">
      <c r="A19">
        <v>9</v>
      </c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</row>
    <row r="20" spans="1:9">
      <c r="A20">
        <v>2</v>
      </c>
      <c r="B20">
        <v>3</v>
      </c>
      <c r="C20">
        <v>4</v>
      </c>
      <c r="D20">
        <v>5</v>
      </c>
      <c r="E20">
        <v>6</v>
      </c>
      <c r="F20">
        <v>7</v>
      </c>
      <c r="G20">
        <v>8</v>
      </c>
      <c r="H20">
        <v>9</v>
      </c>
      <c r="I20">
        <v>1</v>
      </c>
    </row>
    <row r="21" spans="1:9">
      <c r="A21"/>
      <c r="B21"/>
    </row>
    <row r="22" spans="1:9">
      <c r="A22">
        <v>8</v>
      </c>
      <c r="B22">
        <v>9</v>
      </c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  <c r="I22">
        <v>7</v>
      </c>
    </row>
    <row r="23" spans="1:9">
      <c r="A23">
        <v>3</v>
      </c>
      <c r="B23">
        <v>4</v>
      </c>
      <c r="C23">
        <v>5</v>
      </c>
      <c r="D23">
        <v>6</v>
      </c>
      <c r="E23">
        <v>7</v>
      </c>
      <c r="F23">
        <v>8</v>
      </c>
      <c r="G23">
        <v>9</v>
      </c>
      <c r="H23">
        <v>1</v>
      </c>
      <c r="I23">
        <v>2</v>
      </c>
    </row>
    <row r="24" spans="1:9">
      <c r="A24"/>
      <c r="B24"/>
    </row>
    <row r="25" spans="1:9">
      <c r="A25">
        <v>7</v>
      </c>
      <c r="B25">
        <v>8</v>
      </c>
      <c r="C25">
        <v>9</v>
      </c>
      <c r="D25">
        <v>1</v>
      </c>
      <c r="E25">
        <v>2</v>
      </c>
      <c r="F25">
        <v>3</v>
      </c>
      <c r="G25">
        <v>4</v>
      </c>
      <c r="H25">
        <v>5</v>
      </c>
      <c r="I25">
        <v>6</v>
      </c>
    </row>
    <row r="26" spans="1:9">
      <c r="A26">
        <v>4</v>
      </c>
      <c r="B26">
        <v>5</v>
      </c>
      <c r="C26">
        <v>6</v>
      </c>
      <c r="D26">
        <v>7</v>
      </c>
      <c r="E26">
        <v>8</v>
      </c>
      <c r="F26">
        <v>9</v>
      </c>
      <c r="G26">
        <v>1</v>
      </c>
      <c r="H26">
        <v>2</v>
      </c>
      <c r="I26">
        <v>3</v>
      </c>
    </row>
    <row r="27" spans="1:9">
      <c r="A27"/>
      <c r="B27"/>
    </row>
    <row r="28" spans="1:9">
      <c r="A28">
        <v>6</v>
      </c>
      <c r="B28">
        <v>7</v>
      </c>
      <c r="C28">
        <v>8</v>
      </c>
      <c r="D28">
        <v>9</v>
      </c>
      <c r="E28">
        <v>1</v>
      </c>
      <c r="F28">
        <v>2</v>
      </c>
      <c r="G28">
        <v>3</v>
      </c>
      <c r="H28">
        <v>4</v>
      </c>
      <c r="I28">
        <v>5</v>
      </c>
    </row>
    <row r="29" spans="1:9">
      <c r="A29">
        <v>5</v>
      </c>
      <c r="B29">
        <v>6</v>
      </c>
      <c r="C29">
        <v>7</v>
      </c>
      <c r="D29">
        <v>8</v>
      </c>
      <c r="E29">
        <v>9</v>
      </c>
      <c r="F29">
        <v>1</v>
      </c>
      <c r="G29">
        <v>2</v>
      </c>
      <c r="H29">
        <v>3</v>
      </c>
      <c r="I29">
        <v>4</v>
      </c>
    </row>
  </sheetData>
  <mergeCells count="5"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topLeftCell="A10" workbookViewId="0">
      <selection activeCell="B17" sqref="B17"/>
    </sheetView>
  </sheetViews>
  <sheetFormatPr defaultRowHeight="15"/>
  <cols>
    <col min="4" max="4" width="10.28515625" bestFit="1" customWidth="1"/>
    <col min="5" max="5" width="10.5703125" bestFit="1" customWidth="1"/>
    <col min="7" max="7" width="10.5703125" bestFit="1" customWidth="1"/>
  </cols>
  <sheetData>
    <row r="1" spans="1:7">
      <c r="A1" t="s">
        <v>68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</row>
    <row r="2" spans="1:7">
      <c r="A2">
        <v>1</v>
      </c>
      <c r="B2">
        <v>400</v>
      </c>
      <c r="C2">
        <v>-50</v>
      </c>
      <c r="D2">
        <f>B2-C2</f>
        <v>450</v>
      </c>
      <c r="E2">
        <f>IF(D2&gt;=0,G2,0)</f>
        <v>10</v>
      </c>
      <c r="F2">
        <f>IF(D2&lt;0,G2,0)</f>
        <v>0</v>
      </c>
      <c r="G2">
        <f>VLOOKUP(ABS(D2),IMPschaal!$A$1:$C$25,3,TRUE)</f>
        <v>10</v>
      </c>
    </row>
    <row r="3" spans="1:7">
      <c r="A3">
        <v>2</v>
      </c>
      <c r="B3">
        <v>620</v>
      </c>
      <c r="C3">
        <v>620</v>
      </c>
      <c r="D3">
        <f t="shared" ref="D3:D54" si="0">B3-C3</f>
        <v>0</v>
      </c>
      <c r="E3">
        <f t="shared" ref="E3:E54" si="1">IF(D3&gt;=0,G3,0)</f>
        <v>0</v>
      </c>
      <c r="F3">
        <f t="shared" ref="F3:F54" si="2">IF(D3&lt;0,G3,0)</f>
        <v>0</v>
      </c>
      <c r="G3">
        <f>VLOOKUP(ABS(D3),IMPschaal!$A$1:$C$25,3,TRUE)</f>
        <v>0</v>
      </c>
    </row>
    <row r="4" spans="1:7">
      <c r="A4">
        <v>3</v>
      </c>
      <c r="B4">
        <v>-110</v>
      </c>
      <c r="C4">
        <v>50</v>
      </c>
      <c r="D4">
        <f t="shared" si="0"/>
        <v>-160</v>
      </c>
      <c r="E4">
        <f t="shared" si="1"/>
        <v>0</v>
      </c>
      <c r="F4">
        <f t="shared" si="2"/>
        <v>4</v>
      </c>
      <c r="G4">
        <f>VLOOKUP(ABS(D4),IMPschaal!$A$1:$C$25,3,TRUE)</f>
        <v>4</v>
      </c>
    </row>
    <row r="5" spans="1:7">
      <c r="A5">
        <v>4</v>
      </c>
      <c r="B5">
        <v>-140</v>
      </c>
      <c r="C5">
        <v>-170</v>
      </c>
      <c r="D5">
        <f t="shared" si="0"/>
        <v>30</v>
      </c>
      <c r="E5">
        <f t="shared" si="1"/>
        <v>1</v>
      </c>
      <c r="F5">
        <f t="shared" si="2"/>
        <v>0</v>
      </c>
      <c r="G5">
        <f>VLOOKUP(ABS(D5),IMPschaal!$A$1:$C$25,3,TRUE)</f>
        <v>1</v>
      </c>
    </row>
    <row r="6" spans="1:7">
      <c r="A6">
        <v>5</v>
      </c>
      <c r="B6">
        <v>500</v>
      </c>
      <c r="C6">
        <v>-110</v>
      </c>
      <c r="D6">
        <f t="shared" si="0"/>
        <v>610</v>
      </c>
      <c r="E6">
        <f t="shared" si="1"/>
        <v>12</v>
      </c>
      <c r="F6">
        <f t="shared" si="2"/>
        <v>0</v>
      </c>
      <c r="G6">
        <f>VLOOKUP(ABS(D6),IMPschaal!$A$1:$C$25,3,TRUE)</f>
        <v>12</v>
      </c>
    </row>
    <row r="7" spans="1:7">
      <c r="A7">
        <v>6</v>
      </c>
      <c r="B7">
        <v>-460</v>
      </c>
      <c r="C7">
        <v>-430</v>
      </c>
      <c r="D7">
        <f t="shared" si="0"/>
        <v>-30</v>
      </c>
      <c r="E7">
        <f t="shared" si="1"/>
        <v>0</v>
      </c>
      <c r="F7">
        <f t="shared" si="2"/>
        <v>1</v>
      </c>
      <c r="G7">
        <f>VLOOKUP(ABS(D7),IMPschaal!$A$1:$C$25,3,TRUE)</f>
        <v>1</v>
      </c>
    </row>
    <row r="8" spans="1:7">
      <c r="A8">
        <v>7</v>
      </c>
      <c r="B8">
        <v>140</v>
      </c>
      <c r="C8">
        <v>-100</v>
      </c>
      <c r="D8">
        <f t="shared" si="0"/>
        <v>240</v>
      </c>
      <c r="E8">
        <f t="shared" si="1"/>
        <v>6</v>
      </c>
      <c r="F8">
        <f t="shared" si="2"/>
        <v>0</v>
      </c>
      <c r="G8">
        <f>VLOOKUP(ABS(D8),IMPschaal!$A$1:$C$25,3,TRUE)</f>
        <v>6</v>
      </c>
    </row>
    <row r="9" spans="1:7">
      <c r="A9">
        <v>8</v>
      </c>
      <c r="B9">
        <v>-790</v>
      </c>
      <c r="C9">
        <v>620</v>
      </c>
      <c r="D9">
        <f t="shared" si="0"/>
        <v>-1410</v>
      </c>
      <c r="E9">
        <f t="shared" si="1"/>
        <v>0</v>
      </c>
      <c r="F9">
        <f t="shared" si="2"/>
        <v>16</v>
      </c>
      <c r="G9">
        <f>VLOOKUP(ABS(D9),IMPschaal!$A$1:$C$25,3,TRUE)</f>
        <v>16</v>
      </c>
    </row>
    <row r="10" spans="1:7">
      <c r="A10">
        <v>9</v>
      </c>
      <c r="B10">
        <v>420</v>
      </c>
      <c r="C10">
        <v>420</v>
      </c>
      <c r="D10">
        <f t="shared" si="0"/>
        <v>0</v>
      </c>
      <c r="E10">
        <f t="shared" si="1"/>
        <v>0</v>
      </c>
      <c r="F10">
        <f t="shared" si="2"/>
        <v>0</v>
      </c>
      <c r="G10">
        <f>VLOOKUP(ABS(D10),IMPschaal!$A$1:$C$25,3,TRUE)</f>
        <v>0</v>
      </c>
    </row>
    <row r="11" spans="1:7">
      <c r="E11">
        <f>SUM(E2:E10)</f>
        <v>29</v>
      </c>
      <c r="F11">
        <f>SUM(F2:F10)</f>
        <v>21</v>
      </c>
    </row>
    <row r="12" spans="1:7">
      <c r="A12" t="s">
        <v>69</v>
      </c>
    </row>
    <row r="13" spans="1:7">
      <c r="A13">
        <v>1</v>
      </c>
      <c r="B13">
        <v>-50</v>
      </c>
      <c r="C13">
        <v>-100</v>
      </c>
      <c r="D13">
        <f t="shared" ref="D13:D21" si="3">B13-C13</f>
        <v>50</v>
      </c>
      <c r="E13">
        <f t="shared" si="1"/>
        <v>2</v>
      </c>
      <c r="F13">
        <f t="shared" si="2"/>
        <v>0</v>
      </c>
      <c r="G13">
        <f>VLOOKUP(ABS(D13),IMPschaal!$A$1:$C$25,3,TRUE)</f>
        <v>2</v>
      </c>
    </row>
    <row r="14" spans="1:7">
      <c r="A14">
        <v>2</v>
      </c>
      <c r="B14">
        <v>620</v>
      </c>
      <c r="C14">
        <v>-100</v>
      </c>
      <c r="D14">
        <f t="shared" si="3"/>
        <v>720</v>
      </c>
      <c r="E14">
        <f t="shared" si="1"/>
        <v>12</v>
      </c>
      <c r="F14">
        <f t="shared" si="2"/>
        <v>0</v>
      </c>
      <c r="G14">
        <f>VLOOKUP(ABS(D14),IMPschaal!$A$1:$C$25,3,TRUE)</f>
        <v>12</v>
      </c>
    </row>
    <row r="15" spans="1:7">
      <c r="A15">
        <v>3</v>
      </c>
      <c r="B15">
        <v>-500</v>
      </c>
      <c r="C15">
        <v>50</v>
      </c>
      <c r="D15">
        <f t="shared" si="3"/>
        <v>-550</v>
      </c>
      <c r="E15">
        <f t="shared" si="1"/>
        <v>0</v>
      </c>
      <c r="F15">
        <f t="shared" si="2"/>
        <v>11</v>
      </c>
      <c r="G15">
        <f>VLOOKUP(ABS(D15),IMPschaal!$A$1:$C$25,3,TRUE)</f>
        <v>11</v>
      </c>
    </row>
    <row r="16" spans="1:7">
      <c r="A16">
        <v>4</v>
      </c>
      <c r="B16">
        <v>-620</v>
      </c>
      <c r="C16">
        <v>-170</v>
      </c>
      <c r="D16">
        <f t="shared" si="3"/>
        <v>-450</v>
      </c>
      <c r="E16">
        <f t="shared" si="1"/>
        <v>0</v>
      </c>
      <c r="F16">
        <f t="shared" si="2"/>
        <v>10</v>
      </c>
      <c r="G16">
        <f>VLOOKUP(ABS(D16),IMPschaal!$A$1:$C$25,3,TRUE)</f>
        <v>10</v>
      </c>
    </row>
    <row r="17" spans="1:7">
      <c r="A17">
        <v>5</v>
      </c>
      <c r="B17">
        <v>130</v>
      </c>
      <c r="C17">
        <v>-100</v>
      </c>
      <c r="D17">
        <f t="shared" si="3"/>
        <v>230</v>
      </c>
      <c r="E17">
        <f t="shared" si="1"/>
        <v>6</v>
      </c>
      <c r="F17">
        <f t="shared" si="2"/>
        <v>0</v>
      </c>
      <c r="G17">
        <f>VLOOKUP(ABS(D17),IMPschaal!$A$1:$C$25,3,TRUE)</f>
        <v>6</v>
      </c>
    </row>
    <row r="18" spans="1:7">
      <c r="A18">
        <v>6</v>
      </c>
      <c r="B18">
        <v>-460</v>
      </c>
      <c r="C18">
        <v>-460</v>
      </c>
      <c r="D18">
        <f t="shared" si="3"/>
        <v>0</v>
      </c>
      <c r="E18">
        <f t="shared" si="1"/>
        <v>0</v>
      </c>
      <c r="F18">
        <f t="shared" si="2"/>
        <v>0</v>
      </c>
      <c r="G18">
        <f>VLOOKUP(ABS(D18),IMPschaal!$A$1:$C$25,3,TRUE)</f>
        <v>0</v>
      </c>
    </row>
    <row r="19" spans="1:7">
      <c r="A19">
        <v>7</v>
      </c>
      <c r="B19">
        <v>420</v>
      </c>
      <c r="C19">
        <v>-50</v>
      </c>
      <c r="D19">
        <f t="shared" si="3"/>
        <v>470</v>
      </c>
      <c r="E19">
        <f t="shared" si="1"/>
        <v>10</v>
      </c>
      <c r="F19">
        <f t="shared" si="2"/>
        <v>0</v>
      </c>
      <c r="G19">
        <f>VLOOKUP(ABS(D19),IMPschaal!$A$1:$C$25,3,TRUE)</f>
        <v>10</v>
      </c>
    </row>
    <row r="20" spans="1:7">
      <c r="A20">
        <v>8</v>
      </c>
      <c r="B20">
        <v>-100</v>
      </c>
      <c r="C20">
        <v>-170</v>
      </c>
      <c r="D20">
        <f t="shared" si="3"/>
        <v>70</v>
      </c>
      <c r="E20">
        <f t="shared" si="1"/>
        <v>2</v>
      </c>
      <c r="F20">
        <f t="shared" si="2"/>
        <v>0</v>
      </c>
      <c r="G20">
        <f>VLOOKUP(ABS(D20),IMPschaal!$A$1:$C$25,3,TRUE)</f>
        <v>2</v>
      </c>
    </row>
    <row r="21" spans="1:7">
      <c r="A21">
        <v>9</v>
      </c>
      <c r="B21">
        <v>420</v>
      </c>
      <c r="C21">
        <v>420</v>
      </c>
      <c r="D21">
        <f t="shared" si="3"/>
        <v>0</v>
      </c>
      <c r="E21">
        <f t="shared" si="1"/>
        <v>0</v>
      </c>
      <c r="F21">
        <f t="shared" si="2"/>
        <v>0</v>
      </c>
      <c r="G21">
        <f>VLOOKUP(ABS(D21),IMPschaal!$A$1:$C$25,3,TRUE)</f>
        <v>0</v>
      </c>
    </row>
    <row r="22" spans="1:7">
      <c r="E22">
        <f>SUM(E13:E21)</f>
        <v>32</v>
      </c>
      <c r="F22">
        <f>SUM(F13:F21)</f>
        <v>21</v>
      </c>
    </row>
    <row r="23" spans="1:7">
      <c r="A23" t="s">
        <v>70</v>
      </c>
    </row>
    <row r="24" spans="1:7">
      <c r="A24">
        <v>1</v>
      </c>
      <c r="B24">
        <v>100</v>
      </c>
      <c r="C24">
        <v>-50</v>
      </c>
      <c r="D24">
        <f t="shared" ref="D24:D35" si="4">B24-C24</f>
        <v>150</v>
      </c>
      <c r="E24">
        <f t="shared" si="1"/>
        <v>4</v>
      </c>
      <c r="F24">
        <f t="shared" si="2"/>
        <v>0</v>
      </c>
      <c r="G24">
        <f>VLOOKUP(ABS(D24),IMPschaal!$A$1:$C$25,3,TRUE)</f>
        <v>4</v>
      </c>
    </row>
    <row r="25" spans="1:7">
      <c r="A25">
        <v>2</v>
      </c>
      <c r="B25">
        <v>100</v>
      </c>
      <c r="C25">
        <v>620</v>
      </c>
      <c r="D25">
        <f t="shared" si="4"/>
        <v>-520</v>
      </c>
      <c r="E25">
        <f t="shared" si="1"/>
        <v>0</v>
      </c>
      <c r="F25">
        <f t="shared" si="2"/>
        <v>11</v>
      </c>
      <c r="G25">
        <f>VLOOKUP(ABS(D25),IMPschaal!$A$1:$C$25,3,TRUE)</f>
        <v>11</v>
      </c>
    </row>
    <row r="26" spans="1:7">
      <c r="A26">
        <v>3</v>
      </c>
      <c r="B26">
        <v>-420</v>
      </c>
      <c r="C26">
        <v>-420</v>
      </c>
      <c r="D26">
        <f t="shared" si="4"/>
        <v>0</v>
      </c>
      <c r="E26">
        <f t="shared" si="1"/>
        <v>0</v>
      </c>
      <c r="F26">
        <f t="shared" si="2"/>
        <v>0</v>
      </c>
      <c r="G26">
        <f>VLOOKUP(ABS(D26),IMPschaal!$A$1:$C$25,3,TRUE)</f>
        <v>0</v>
      </c>
    </row>
    <row r="27" spans="1:7">
      <c r="A27">
        <v>4</v>
      </c>
      <c r="B27">
        <v>-620</v>
      </c>
      <c r="C27">
        <v>-620</v>
      </c>
      <c r="D27">
        <f t="shared" si="4"/>
        <v>0</v>
      </c>
      <c r="E27">
        <f t="shared" si="1"/>
        <v>0</v>
      </c>
      <c r="F27">
        <f t="shared" si="2"/>
        <v>0</v>
      </c>
      <c r="G27">
        <f>VLOOKUP(ABS(D27),IMPschaal!$A$1:$C$25,3,TRUE)</f>
        <v>0</v>
      </c>
    </row>
    <row r="28" spans="1:7">
      <c r="A28">
        <v>5</v>
      </c>
      <c r="B28">
        <v>110</v>
      </c>
      <c r="C28">
        <v>100</v>
      </c>
      <c r="D28">
        <f t="shared" si="4"/>
        <v>10</v>
      </c>
      <c r="E28">
        <f t="shared" si="1"/>
        <v>0</v>
      </c>
      <c r="F28">
        <f t="shared" si="2"/>
        <v>0</v>
      </c>
      <c r="G28">
        <f>VLOOKUP(ABS(D28),IMPschaal!$A$1:$C$25,3,TRUE)</f>
        <v>0</v>
      </c>
    </row>
    <row r="29" spans="1:7">
      <c r="A29">
        <v>6</v>
      </c>
      <c r="B29">
        <v>-460</v>
      </c>
      <c r="C29">
        <v>-460</v>
      </c>
      <c r="D29">
        <f t="shared" si="4"/>
        <v>0</v>
      </c>
      <c r="E29">
        <f t="shared" si="1"/>
        <v>0</v>
      </c>
      <c r="F29">
        <f t="shared" si="2"/>
        <v>0</v>
      </c>
      <c r="G29">
        <f>VLOOKUP(ABS(D29),IMPschaal!$A$1:$C$25,3,TRUE)</f>
        <v>0</v>
      </c>
    </row>
    <row r="30" spans="1:7">
      <c r="A30">
        <v>7</v>
      </c>
      <c r="B30">
        <v>140</v>
      </c>
      <c r="C30">
        <v>-50</v>
      </c>
      <c r="D30">
        <f t="shared" si="4"/>
        <v>190</v>
      </c>
      <c r="E30">
        <f t="shared" si="1"/>
        <v>5</v>
      </c>
      <c r="F30">
        <f t="shared" si="2"/>
        <v>0</v>
      </c>
      <c r="G30">
        <f>VLOOKUP(ABS(D30),IMPschaal!$A$1:$C$25,3,TRUE)</f>
        <v>5</v>
      </c>
    </row>
    <row r="31" spans="1:7">
      <c r="A31">
        <v>8</v>
      </c>
      <c r="B31">
        <v>-170</v>
      </c>
      <c r="C31">
        <v>-140</v>
      </c>
      <c r="D31">
        <f t="shared" si="4"/>
        <v>-30</v>
      </c>
      <c r="E31">
        <f t="shared" si="1"/>
        <v>0</v>
      </c>
      <c r="F31">
        <f t="shared" si="2"/>
        <v>1</v>
      </c>
      <c r="G31">
        <f>VLOOKUP(ABS(D31),IMPschaal!$A$1:$C$25,3,TRUE)</f>
        <v>1</v>
      </c>
    </row>
    <row r="32" spans="1:7">
      <c r="A32">
        <v>9</v>
      </c>
      <c r="B32">
        <v>-50</v>
      </c>
      <c r="C32">
        <v>420</v>
      </c>
      <c r="D32">
        <f t="shared" si="4"/>
        <v>-470</v>
      </c>
      <c r="E32">
        <f t="shared" si="1"/>
        <v>0</v>
      </c>
      <c r="F32">
        <f t="shared" si="2"/>
        <v>10</v>
      </c>
      <c r="G32">
        <f>VLOOKUP(ABS(D32),IMPschaal!$A$1:$C$25,3,TRUE)</f>
        <v>10</v>
      </c>
    </row>
    <row r="33" spans="1:7">
      <c r="D33">
        <f t="shared" si="4"/>
        <v>0</v>
      </c>
      <c r="E33">
        <f>SUM(E24:E32)</f>
        <v>9</v>
      </c>
      <c r="F33">
        <f>SUM(F24:F32)</f>
        <v>22</v>
      </c>
    </row>
    <row r="34" spans="1:7">
      <c r="A34" t="s">
        <v>71</v>
      </c>
      <c r="D34">
        <f t="shared" si="4"/>
        <v>0</v>
      </c>
    </row>
    <row r="35" spans="1:7">
      <c r="A35">
        <v>1</v>
      </c>
      <c r="B35">
        <v>400</v>
      </c>
      <c r="C35">
        <v>-150</v>
      </c>
      <c r="D35">
        <f t="shared" si="4"/>
        <v>550</v>
      </c>
      <c r="E35">
        <f t="shared" si="1"/>
        <v>11</v>
      </c>
      <c r="F35">
        <f t="shared" si="2"/>
        <v>0</v>
      </c>
      <c r="G35">
        <f>VLOOKUP(ABS(D35),IMPschaal!$A$1:$C$25,3,TRUE)</f>
        <v>11</v>
      </c>
    </row>
    <row r="36" spans="1:7">
      <c r="A36">
        <v>2</v>
      </c>
      <c r="B36">
        <v>620</v>
      </c>
      <c r="C36">
        <v>620</v>
      </c>
      <c r="D36">
        <f t="shared" ref="D36:D43" si="5">B36-C36</f>
        <v>0</v>
      </c>
      <c r="E36">
        <f t="shared" si="1"/>
        <v>0</v>
      </c>
      <c r="F36">
        <f t="shared" si="2"/>
        <v>0</v>
      </c>
      <c r="G36">
        <f>VLOOKUP(ABS(D36),IMPschaal!$A$1:$C$25,3,TRUE)</f>
        <v>0</v>
      </c>
    </row>
    <row r="37" spans="1:7">
      <c r="A37">
        <v>3</v>
      </c>
      <c r="B37">
        <v>50</v>
      </c>
      <c r="C37">
        <v>100</v>
      </c>
      <c r="D37">
        <f t="shared" si="5"/>
        <v>-50</v>
      </c>
      <c r="E37">
        <f t="shared" si="1"/>
        <v>0</v>
      </c>
      <c r="F37">
        <f t="shared" si="2"/>
        <v>2</v>
      </c>
      <c r="G37">
        <f>VLOOKUP(ABS(D37),IMPschaal!$A$1:$C$25,3,TRUE)</f>
        <v>2</v>
      </c>
    </row>
    <row r="38" spans="1:7">
      <c r="A38">
        <v>4</v>
      </c>
      <c r="B38">
        <v>-620</v>
      </c>
      <c r="C38">
        <v>-170</v>
      </c>
      <c r="D38">
        <f t="shared" si="5"/>
        <v>-450</v>
      </c>
      <c r="E38">
        <f t="shared" ref="E38:E43" si="6">IF(D38&gt;=0,G38,0)</f>
        <v>0</v>
      </c>
      <c r="F38">
        <f t="shared" ref="F38:F43" si="7">IF(D38&lt;0,G38,0)</f>
        <v>10</v>
      </c>
      <c r="G38">
        <f>VLOOKUP(ABS(D38),IMPschaal!$A$1:$C$25,3,TRUE)</f>
        <v>10</v>
      </c>
    </row>
    <row r="39" spans="1:7">
      <c r="A39">
        <v>5</v>
      </c>
      <c r="B39">
        <v>130</v>
      </c>
      <c r="C39">
        <v>-140</v>
      </c>
      <c r="D39">
        <f t="shared" si="5"/>
        <v>270</v>
      </c>
      <c r="E39">
        <f t="shared" si="6"/>
        <v>7</v>
      </c>
      <c r="F39">
        <f t="shared" si="7"/>
        <v>0</v>
      </c>
      <c r="G39">
        <f>VLOOKUP(ABS(D39),IMPschaal!$A$1:$C$25,3,TRUE)</f>
        <v>7</v>
      </c>
    </row>
    <row r="40" spans="1:7">
      <c r="A40">
        <v>6</v>
      </c>
      <c r="B40">
        <v>-460</v>
      </c>
      <c r="C40">
        <v>300</v>
      </c>
      <c r="D40">
        <f t="shared" si="5"/>
        <v>-760</v>
      </c>
      <c r="E40">
        <f t="shared" si="6"/>
        <v>0</v>
      </c>
      <c r="F40">
        <f t="shared" si="7"/>
        <v>13</v>
      </c>
      <c r="G40">
        <f>VLOOKUP(ABS(D40),IMPschaal!$A$1:$C$25,3,TRUE)</f>
        <v>13</v>
      </c>
    </row>
    <row r="41" spans="1:7">
      <c r="A41">
        <v>7</v>
      </c>
      <c r="B41">
        <v>-50</v>
      </c>
      <c r="C41">
        <v>450</v>
      </c>
      <c r="D41">
        <f t="shared" si="5"/>
        <v>-500</v>
      </c>
      <c r="E41">
        <f t="shared" si="6"/>
        <v>0</v>
      </c>
      <c r="F41">
        <f t="shared" si="7"/>
        <v>11</v>
      </c>
      <c r="G41">
        <f>VLOOKUP(ABS(D41),IMPschaal!$A$1:$C$25,3,TRUE)</f>
        <v>11</v>
      </c>
    </row>
    <row r="42" spans="1:7">
      <c r="A42">
        <v>8</v>
      </c>
      <c r="B42">
        <v>-620</v>
      </c>
      <c r="C42">
        <v>-300</v>
      </c>
      <c r="D42">
        <f t="shared" si="5"/>
        <v>-320</v>
      </c>
      <c r="E42">
        <f t="shared" si="6"/>
        <v>0</v>
      </c>
      <c r="F42">
        <f t="shared" si="7"/>
        <v>8</v>
      </c>
      <c r="G42">
        <f>VLOOKUP(ABS(D42),IMPschaal!$A$1:$C$25,3,TRUE)</f>
        <v>8</v>
      </c>
    </row>
    <row r="43" spans="1:7">
      <c r="A43">
        <v>9</v>
      </c>
      <c r="B43">
        <v>420</v>
      </c>
      <c r="C43">
        <v>400</v>
      </c>
      <c r="D43">
        <f t="shared" si="5"/>
        <v>20</v>
      </c>
      <c r="E43">
        <f t="shared" si="6"/>
        <v>1</v>
      </c>
      <c r="F43">
        <f t="shared" si="7"/>
        <v>0</v>
      </c>
      <c r="G43">
        <f>VLOOKUP(ABS(D43),IMPschaal!$A$1:$C$25,3,TRUE)</f>
        <v>1</v>
      </c>
    </row>
    <row r="44" spans="1:7">
      <c r="E44">
        <f>SUM(E35:E43)</f>
        <v>19</v>
      </c>
      <c r="F44">
        <f>SUM(F35:F43)</f>
        <v>44</v>
      </c>
    </row>
    <row r="45" spans="1:7">
      <c r="A45" t="s">
        <v>72</v>
      </c>
    </row>
    <row r="46" spans="1:7">
      <c r="A46">
        <v>1</v>
      </c>
      <c r="B46">
        <v>-50</v>
      </c>
      <c r="C46">
        <v>-50</v>
      </c>
      <c r="D46">
        <f t="shared" si="0"/>
        <v>0</v>
      </c>
      <c r="E46">
        <f t="shared" si="1"/>
        <v>0</v>
      </c>
      <c r="F46">
        <f t="shared" si="2"/>
        <v>0</v>
      </c>
      <c r="G46">
        <f>VLOOKUP(ABS(D46),IMPschaal!$A$1:$C$25,3,TRUE)</f>
        <v>0</v>
      </c>
    </row>
    <row r="47" spans="1:7">
      <c r="A47">
        <v>2</v>
      </c>
      <c r="B47">
        <v>620</v>
      </c>
      <c r="C47">
        <v>100</v>
      </c>
      <c r="D47">
        <f t="shared" si="0"/>
        <v>520</v>
      </c>
      <c r="E47">
        <f t="shared" si="1"/>
        <v>11</v>
      </c>
      <c r="F47">
        <f t="shared" si="2"/>
        <v>0</v>
      </c>
      <c r="G47">
        <f>VLOOKUP(ABS(D47),IMPschaal!$A$1:$C$25,3,TRUE)</f>
        <v>11</v>
      </c>
    </row>
    <row r="48" spans="1:7">
      <c r="A48">
        <v>3</v>
      </c>
      <c r="B48">
        <v>50</v>
      </c>
      <c r="C48">
        <v>50</v>
      </c>
      <c r="D48">
        <f t="shared" si="0"/>
        <v>0</v>
      </c>
      <c r="E48">
        <f t="shared" si="1"/>
        <v>0</v>
      </c>
      <c r="F48">
        <f t="shared" si="2"/>
        <v>0</v>
      </c>
      <c r="G48">
        <f>VLOOKUP(ABS(D48),IMPschaal!$A$1:$C$25,3,TRUE)</f>
        <v>0</v>
      </c>
    </row>
    <row r="49" spans="1:7">
      <c r="A49">
        <v>4</v>
      </c>
      <c r="B49">
        <v>-620</v>
      </c>
      <c r="C49">
        <v>-620</v>
      </c>
      <c r="D49">
        <f t="shared" si="0"/>
        <v>0</v>
      </c>
      <c r="E49">
        <f t="shared" si="1"/>
        <v>0</v>
      </c>
      <c r="F49">
        <f t="shared" si="2"/>
        <v>0</v>
      </c>
      <c r="G49">
        <f>VLOOKUP(ABS(D49),IMPschaal!$A$1:$C$25,3,TRUE)</f>
        <v>0</v>
      </c>
    </row>
    <row r="50" spans="1:7">
      <c r="A50">
        <v>5</v>
      </c>
      <c r="B50">
        <v>-400</v>
      </c>
      <c r="C50">
        <v>100</v>
      </c>
      <c r="D50">
        <f t="shared" si="0"/>
        <v>-500</v>
      </c>
      <c r="E50">
        <f t="shared" si="1"/>
        <v>0</v>
      </c>
      <c r="F50">
        <f t="shared" si="2"/>
        <v>11</v>
      </c>
      <c r="G50">
        <f>VLOOKUP(ABS(D50),IMPschaal!$A$1:$C$25,3,TRUE)</f>
        <v>11</v>
      </c>
    </row>
    <row r="51" spans="1:7">
      <c r="A51">
        <v>6</v>
      </c>
      <c r="B51">
        <v>-430</v>
      </c>
      <c r="C51">
        <v>-430</v>
      </c>
      <c r="D51">
        <f t="shared" si="0"/>
        <v>0</v>
      </c>
      <c r="E51">
        <f t="shared" si="1"/>
        <v>0</v>
      </c>
      <c r="F51">
        <f t="shared" si="2"/>
        <v>0</v>
      </c>
      <c r="G51">
        <f>VLOOKUP(ABS(D51),IMPschaal!$A$1:$C$25,3,TRUE)</f>
        <v>0</v>
      </c>
    </row>
    <row r="52" spans="1:7">
      <c r="A52">
        <v>7</v>
      </c>
      <c r="B52">
        <v>-100</v>
      </c>
      <c r="C52">
        <v>200</v>
      </c>
      <c r="D52">
        <f t="shared" si="0"/>
        <v>-300</v>
      </c>
      <c r="E52">
        <f t="shared" si="1"/>
        <v>0</v>
      </c>
      <c r="F52">
        <f t="shared" si="2"/>
        <v>7</v>
      </c>
      <c r="G52">
        <f>VLOOKUP(ABS(D52),IMPschaal!$A$1:$C$25,3,TRUE)</f>
        <v>7</v>
      </c>
    </row>
    <row r="53" spans="1:7">
      <c r="A53">
        <v>8</v>
      </c>
      <c r="B53">
        <v>-100</v>
      </c>
      <c r="C53">
        <v>-790</v>
      </c>
      <c r="D53">
        <f t="shared" si="0"/>
        <v>690</v>
      </c>
      <c r="E53">
        <f t="shared" si="1"/>
        <v>12</v>
      </c>
      <c r="F53">
        <f t="shared" si="2"/>
        <v>0</v>
      </c>
      <c r="G53">
        <f>VLOOKUP(ABS(D53),IMPschaal!$A$1:$C$25,3,TRUE)</f>
        <v>12</v>
      </c>
    </row>
    <row r="54" spans="1:7">
      <c r="A54">
        <v>9</v>
      </c>
      <c r="B54">
        <v>420</v>
      </c>
      <c r="C54">
        <v>420</v>
      </c>
      <c r="D54">
        <f t="shared" si="0"/>
        <v>0</v>
      </c>
      <c r="E54">
        <f t="shared" si="1"/>
        <v>0</v>
      </c>
      <c r="F54">
        <f t="shared" si="2"/>
        <v>0</v>
      </c>
      <c r="G54">
        <f>VLOOKUP(ABS(D54),IMPschaal!$A$1:$C$25,3,TRUE)</f>
        <v>0</v>
      </c>
    </row>
    <row r="55" spans="1:7">
      <c r="E55">
        <f>SUM(E46:E54)</f>
        <v>23</v>
      </c>
      <c r="F55">
        <f>SUM(F46:F54)</f>
        <v>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26" sqref="A26"/>
    </sheetView>
  </sheetViews>
  <sheetFormatPr defaultRowHeight="15"/>
  <sheetData>
    <row r="1" spans="1:3">
      <c r="A1">
        <v>0</v>
      </c>
      <c r="B1">
        <v>10</v>
      </c>
      <c r="C1">
        <v>0</v>
      </c>
    </row>
    <row r="2" spans="1:3">
      <c r="A2">
        <v>20</v>
      </c>
      <c r="B2">
        <v>40</v>
      </c>
      <c r="C2">
        <v>1</v>
      </c>
    </row>
    <row r="3" spans="1:3">
      <c r="A3">
        <v>50</v>
      </c>
      <c r="B3">
        <v>80</v>
      </c>
      <c r="C3">
        <v>2</v>
      </c>
    </row>
    <row r="4" spans="1:3">
      <c r="A4">
        <v>90</v>
      </c>
      <c r="B4">
        <v>120</v>
      </c>
      <c r="C4">
        <v>3</v>
      </c>
    </row>
    <row r="5" spans="1:3">
      <c r="A5">
        <v>130</v>
      </c>
      <c r="B5">
        <v>160</v>
      </c>
      <c r="C5">
        <v>4</v>
      </c>
    </row>
    <row r="6" spans="1:3">
      <c r="A6">
        <v>170</v>
      </c>
      <c r="B6">
        <v>210</v>
      </c>
      <c r="C6">
        <v>5</v>
      </c>
    </row>
    <row r="7" spans="1:3">
      <c r="A7">
        <v>220</v>
      </c>
      <c r="B7">
        <v>260</v>
      </c>
      <c r="C7">
        <v>6</v>
      </c>
    </row>
    <row r="8" spans="1:3">
      <c r="A8">
        <v>270</v>
      </c>
      <c r="B8">
        <v>310</v>
      </c>
      <c r="C8">
        <v>7</v>
      </c>
    </row>
    <row r="9" spans="1:3">
      <c r="A9">
        <v>320</v>
      </c>
      <c r="B9">
        <v>360</v>
      </c>
      <c r="C9">
        <v>8</v>
      </c>
    </row>
    <row r="10" spans="1:3">
      <c r="A10">
        <v>370</v>
      </c>
      <c r="B10">
        <v>420</v>
      </c>
      <c r="C10">
        <v>9</v>
      </c>
    </row>
    <row r="11" spans="1:3">
      <c r="A11">
        <v>430</v>
      </c>
      <c r="B11">
        <v>490</v>
      </c>
      <c r="C11">
        <v>10</v>
      </c>
    </row>
    <row r="12" spans="1:3">
      <c r="A12">
        <v>500</v>
      </c>
      <c r="B12">
        <v>590</v>
      </c>
      <c r="C12">
        <v>11</v>
      </c>
    </row>
    <row r="13" spans="1:3">
      <c r="A13">
        <v>600</v>
      </c>
      <c r="B13">
        <v>740</v>
      </c>
      <c r="C13">
        <v>12</v>
      </c>
    </row>
    <row r="14" spans="1:3">
      <c r="A14">
        <v>750</v>
      </c>
      <c r="B14">
        <v>890</v>
      </c>
      <c r="C14">
        <v>13</v>
      </c>
    </row>
    <row r="15" spans="1:3">
      <c r="A15">
        <v>900</v>
      </c>
      <c r="B15">
        <v>1090</v>
      </c>
      <c r="C15">
        <v>14</v>
      </c>
    </row>
    <row r="16" spans="1:3">
      <c r="A16">
        <v>1100</v>
      </c>
      <c r="B16">
        <v>1290</v>
      </c>
      <c r="C16">
        <v>15</v>
      </c>
    </row>
    <row r="17" spans="1:3">
      <c r="A17">
        <v>1300</v>
      </c>
      <c r="B17">
        <v>1490</v>
      </c>
      <c r="C17">
        <v>16</v>
      </c>
    </row>
    <row r="18" spans="1:3">
      <c r="A18">
        <v>1500</v>
      </c>
      <c r="B18">
        <v>1740</v>
      </c>
      <c r="C18">
        <v>17</v>
      </c>
    </row>
    <row r="19" spans="1:3">
      <c r="A19">
        <v>1750</v>
      </c>
      <c r="B19">
        <v>1990</v>
      </c>
      <c r="C19">
        <v>18</v>
      </c>
    </row>
    <row r="20" spans="1:3">
      <c r="A20">
        <v>2000</v>
      </c>
      <c r="B20">
        <v>2240</v>
      </c>
      <c r="C20">
        <v>19</v>
      </c>
    </row>
    <row r="21" spans="1:3">
      <c r="A21">
        <v>2250</v>
      </c>
      <c r="B21">
        <v>2490</v>
      </c>
      <c r="C21">
        <v>20</v>
      </c>
    </row>
    <row r="22" spans="1:3">
      <c r="A22">
        <v>2500</v>
      </c>
      <c r="B22">
        <v>2990</v>
      </c>
      <c r="C22">
        <v>21</v>
      </c>
    </row>
    <row r="23" spans="1:3">
      <c r="A23">
        <v>3000</v>
      </c>
      <c r="B23">
        <v>3490</v>
      </c>
      <c r="C23">
        <v>22</v>
      </c>
    </row>
    <row r="24" spans="1:3">
      <c r="A24">
        <v>3500</v>
      </c>
      <c r="B24">
        <v>3990</v>
      </c>
      <c r="C24">
        <v>23</v>
      </c>
    </row>
    <row r="25" spans="1:3">
      <c r="A25">
        <v>4000</v>
      </c>
      <c r="B25">
        <v>10000</v>
      </c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standen</vt:lpstr>
      <vt:lpstr>ontmoetingen</vt:lpstr>
      <vt:lpstr>imp-vp-schaal</vt:lpstr>
      <vt:lpstr>teams</vt:lpstr>
      <vt:lpstr>schema</vt:lpstr>
      <vt:lpstr>scorecontrole</vt:lpstr>
      <vt:lpstr>IMPschaal</vt:lpstr>
    </vt:vector>
  </TitlesOfParts>
  <Company>Nederlandse Bridge Bond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2013-01-23T15:25:31Z</cp:lastPrinted>
  <dcterms:created xsi:type="dcterms:W3CDTF">2013-01-20T13:48:12Z</dcterms:created>
  <dcterms:modified xsi:type="dcterms:W3CDTF">2013-01-23T15:27:09Z</dcterms:modified>
</cp:coreProperties>
</file>